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705" yWindow="0" windowWidth="20730" windowHeight="11760" tabRatio="433" activeTab="1"/>
  </bookViews>
  <sheets>
    <sheet name="Nota Spese Euro" sheetId="1" r:id="rId1"/>
    <sheet name="Nota Spese Praga" sheetId="5" r:id="rId2"/>
  </sheets>
  <definedNames>
    <definedName name="_xlnm.Print_Area" localSheetId="0">'Nota Spese Euro'!$A$1:$S$33</definedName>
    <definedName name="_xlnm.Print_Area" localSheetId="1">'Nota Spese Praga'!$A$1:$R$24</definedName>
    <definedName name="_xlnm.Print_Titles" localSheetId="0">'Nota Spese Euro'!$7:$10</definedName>
    <definedName name="_xlnm.Print_Titles" localSheetId="1">'Nota Spese Praga'!$1:$10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5" l="1"/>
  <c r="R1" i="5"/>
  <c r="P17" i="5"/>
  <c r="H17" i="5"/>
  <c r="N17" i="5" s="1"/>
  <c r="R5" i="5" l="1"/>
  <c r="P19" i="5"/>
  <c r="H19" i="5"/>
  <c r="N19" i="5" s="1"/>
  <c r="P18" i="5"/>
  <c r="H18" i="5"/>
  <c r="N18" i="5" s="1"/>
  <c r="P16" i="5"/>
  <c r="H16" i="5"/>
  <c r="N16" i="5" s="1"/>
  <c r="P15" i="5"/>
  <c r="H15" i="5"/>
  <c r="N15" i="5" s="1"/>
  <c r="P14" i="5"/>
  <c r="H14" i="5"/>
  <c r="N14" i="5"/>
  <c r="P13" i="5"/>
  <c r="H13" i="5"/>
  <c r="N13" i="5" s="1"/>
  <c r="H12" i="5"/>
  <c r="N12" i="5" s="1"/>
  <c r="H11" i="5"/>
  <c r="N11" i="5" s="1"/>
  <c r="I7" i="5"/>
  <c r="J7" i="5"/>
  <c r="K7" i="5"/>
  <c r="L7" i="5"/>
  <c r="M7" i="5"/>
  <c r="O7" i="5"/>
  <c r="P3" i="5" s="1"/>
  <c r="G7" i="5"/>
  <c r="H23" i="1"/>
  <c r="N23" i="1" s="1"/>
  <c r="G7" i="1"/>
  <c r="O7" i="1"/>
  <c r="P3" i="1" s="1"/>
  <c r="M7" i="1"/>
  <c r="L7" i="1"/>
  <c r="K7" i="1"/>
  <c r="J7" i="1"/>
  <c r="I7" i="1"/>
  <c r="H12" i="1"/>
  <c r="H11" i="1"/>
  <c r="N11" i="1" s="1"/>
  <c r="H13" i="1"/>
  <c r="H27" i="1"/>
  <c r="H26" i="1"/>
  <c r="H25" i="1"/>
  <c r="H24" i="1"/>
  <c r="N24" i="1" s="1"/>
  <c r="H22" i="1"/>
  <c r="H21" i="1"/>
  <c r="H20" i="1"/>
  <c r="N20" i="1" s="1"/>
  <c r="H19" i="1"/>
  <c r="N19" i="1" s="1"/>
  <c r="H18" i="1"/>
  <c r="H17" i="1"/>
  <c r="H16" i="1"/>
  <c r="H15" i="1"/>
  <c r="N15" i="1" s="1"/>
  <c r="H14" i="1"/>
  <c r="P27" i="1"/>
  <c r="P26" i="1"/>
  <c r="P25" i="1"/>
  <c r="P24" i="1"/>
  <c r="P23" i="1"/>
  <c r="P22" i="1"/>
  <c r="P21" i="1"/>
  <c r="P20" i="1"/>
  <c r="N27" i="1"/>
  <c r="N26" i="1"/>
  <c r="N25" i="1"/>
  <c r="N22" i="1"/>
  <c r="N21" i="1"/>
  <c r="P19" i="1"/>
  <c r="N16" i="1"/>
  <c r="N12" i="1"/>
  <c r="N18" i="1"/>
  <c r="N17" i="1"/>
  <c r="N14" i="1"/>
  <c r="P18" i="1"/>
  <c r="P17" i="1"/>
  <c r="P16" i="1"/>
  <c r="P15" i="1"/>
  <c r="P14" i="1"/>
  <c r="P13" i="1"/>
  <c r="P12" i="1"/>
  <c r="H7" i="1" l="1"/>
  <c r="P1" i="1" s="1"/>
  <c r="P5" i="1" s="1"/>
  <c r="H7" i="5"/>
  <c r="N7" i="5"/>
  <c r="P7" i="5" s="1"/>
  <c r="P1" i="5"/>
  <c r="N13" i="1"/>
  <c r="N7" i="1" s="1"/>
  <c r="P7" i="1" s="1"/>
  <c r="M1" i="5" l="1"/>
  <c r="P5" i="5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<sst xmlns="http://schemas.openxmlformats.org/spreadsheetml/2006/main" count="176" uniqueCount="75">
  <si>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</si>
  <si>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</si>
  <si>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</si>
  <si>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</si>
  <si>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</si>
  <si>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</si>
  <si>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</si>
  <si>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</si>
  <si>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</si>
  <si>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</si>
  <si>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</si>
  <si>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</si>
  <si>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</si>
  <si>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</si>
  <si>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</si>
  <si>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</si>
  <si>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</si>
  <si>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</si>
  <si>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</si>
  <si>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</si>
  <si>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</si>
  <si>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</si>
  <si>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</si>
  <si>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</si>
  <si>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</si>
  <si>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</si>
  <si>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</si>
  <si>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</si>
  <si>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</si>
  <si>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</si>
  <si>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</si>
  <si>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</si>
  <si>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</si>
  <si>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</si>
  <si>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</si>
  <si>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</si>
  <si>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</si>
  <si>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</si>
  <si>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</si>
  <si>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</si>
  <si>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</si>
  <si>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</si>
  <si>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</si>
  <si>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</si>
  <si>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</si>
  <si>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Taxi</t>
  </si>
  <si>
    <t>Viaggio</t>
  </si>
  <si>
    <t>Prelievo</t>
  </si>
  <si>
    <t>Pranzo</t>
  </si>
  <si>
    <t>Cena</t>
  </si>
  <si>
    <t>Milano Malpensa</t>
  </si>
  <si>
    <t>CZK</t>
  </si>
  <si>
    <t>ISS Praga</t>
  </si>
  <si>
    <t>Malpensa Milano</t>
  </si>
  <si>
    <t>Cyberwarfare Conference</t>
  </si>
  <si>
    <t>Milano/Roma</t>
  </si>
  <si>
    <t>Roma/Milano</t>
  </si>
  <si>
    <t>Malaysia PKSB</t>
  </si>
  <si>
    <t>Milano</t>
  </si>
  <si>
    <t>IDEC</t>
  </si>
  <si>
    <t>Roma</t>
  </si>
  <si>
    <t>Pranzi/Cene</t>
  </si>
  <si>
    <t>ADP</t>
  </si>
  <si>
    <t>SPESE PERSONALI</t>
  </si>
  <si>
    <t>Saudi</t>
  </si>
  <si>
    <t>Visto</t>
  </si>
  <si>
    <t>Praga</t>
  </si>
  <si>
    <t>RESTITUZIONE VALUTA</t>
  </si>
  <si>
    <t>06_01</t>
  </si>
  <si>
    <t>Pranzo/ Extra Albergo</t>
  </si>
  <si>
    <t>Extra Albergo</t>
  </si>
  <si>
    <t>06_02</t>
  </si>
  <si>
    <t>Corona Ceca</t>
  </si>
  <si>
    <t>Pranzo/cena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</si>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</sst>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rgb="FF000000"/>
      </bottom>
      <diagonal/>
    </border>
  </borders>
  <cellStyleXfs count="9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1" fillId="0" borderId="76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6" fontId="14" fillId="5" borderId="7" xfId="0" applyNumberFormat="1" applyFont="1" applyFill="1" applyBorder="1" applyAlignment="1" applyProtection="1">
      <alignment vertical="center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7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64" fontId="14" fillId="3" borderId="23" xfId="1" applyFont="1" applyFill="1" applyBorder="1" applyAlignment="1" applyProtection="1">
      <alignment horizontal="right" vertical="center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</cellXfs>
  <cellStyles count="9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3"/>
  <sheetViews>
    <sheetView view="pageBreakPreview" topLeftCell="C1" zoomScale="55" zoomScaleSheetLayoutView="55" workbookViewId="0">
      <pane ySplit="5" topLeftCell="A13" activePane="bottomLeft" state="frozen"/>
      <selection pane="bottomLeft" activeCell="M28" sqref="M28"/>
    </sheetView>
  </sheetViews>
  <sheetFormatPr defaultColWidth="8.85546875" defaultRowHeight="18.75" x14ac:dyDescent="0.2"/>
  <cols>
    <col min="1" max="1" width="6.7109375" style="1" customWidth="1"/>
    <col min="2" max="2" width="19.42578125" style="2" customWidth="1"/>
    <col min="3" max="3" width="37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 x14ac:dyDescent="0.2">
      <c r="A1" s="4"/>
      <c r="B1" s="129" t="s">
        <v>0</v>
      </c>
      <c r="C1" s="129"/>
      <c r="D1" s="129"/>
      <c r="E1" s="120" t="s">
        <v>44</v>
      </c>
      <c r="F1" s="120"/>
      <c r="G1" s="44">
        <v>41791</v>
      </c>
      <c r="H1" s="99" t="s">
        <v>68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1188.6524752475248</v>
      </c>
      <c r="Q1" s="3" t="s">
        <v>28</v>
      </c>
    </row>
    <row r="2" spans="1:19" s="8" customFormat="1" ht="35.25" customHeight="1" x14ac:dyDescent="0.2">
      <c r="A2" s="4"/>
      <c r="B2" s="119" t="s">
        <v>2</v>
      </c>
      <c r="C2" s="119"/>
      <c r="D2" s="119"/>
      <c r="E2" s="120"/>
      <c r="F2" s="12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19" t="s">
        <v>26</v>
      </c>
      <c r="C3" s="119"/>
      <c r="D3" s="119"/>
      <c r="E3" s="120" t="s">
        <v>28</v>
      </c>
      <c r="F3" s="120"/>
      <c r="N3" s="10" t="s">
        <v>4</v>
      </c>
      <c r="O3" s="11"/>
      <c r="P3" s="12">
        <f>+O7</f>
        <v>1675.1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56"/>
      <c r="D5" s="20"/>
      <c r="E5" s="52">
        <v>37</v>
      </c>
      <c r="F5" s="14"/>
      <c r="G5" s="10" t="s">
        <v>7</v>
      </c>
      <c r="H5" s="21">
        <v>1.6919999999999999</v>
      </c>
      <c r="N5" s="118" t="s">
        <v>8</v>
      </c>
      <c r="O5" s="118"/>
      <c r="P5" s="100">
        <f>P1-P2-P3-P4</f>
        <v>-486.44752475247515</v>
      </c>
      <c r="Q5" s="13"/>
      <c r="R5" s="14"/>
    </row>
    <row r="6" spans="1:19" s="8" customFormat="1" ht="31.5" customHeight="1" thickTop="1" thickBot="1" x14ac:dyDescent="0.25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 x14ac:dyDescent="0.25">
      <c r="A7" s="45"/>
      <c r="B7" s="46"/>
      <c r="C7" s="46"/>
      <c r="D7" s="47" t="s">
        <v>29</v>
      </c>
      <c r="E7" s="125" t="s">
        <v>11</v>
      </c>
      <c r="F7" s="126"/>
      <c r="G7" s="24">
        <f t="shared" ref="G7:O7" si="0">SUM(G11:G27)</f>
        <v>110</v>
      </c>
      <c r="H7" s="24">
        <f t="shared" si="0"/>
        <v>16.752475247524753</v>
      </c>
      <c r="I7" s="58">
        <f t="shared" si="0"/>
        <v>74.2</v>
      </c>
      <c r="J7" s="63">
        <f t="shared" si="0"/>
        <v>250.3</v>
      </c>
      <c r="K7" s="59">
        <f t="shared" si="0"/>
        <v>164.6</v>
      </c>
      <c r="L7" s="59">
        <f t="shared" si="0"/>
        <v>352</v>
      </c>
      <c r="M7" s="59">
        <f t="shared" si="0"/>
        <v>330.8</v>
      </c>
      <c r="N7" s="59">
        <f t="shared" si="0"/>
        <v>1188.6524752475248</v>
      </c>
      <c r="O7" s="60">
        <f t="shared" si="0"/>
        <v>1675.1</v>
      </c>
      <c r="P7" s="13">
        <f>+N7-SUM(I7:M7)</f>
        <v>16.752475247524671</v>
      </c>
    </row>
    <row r="8" spans="1:19" ht="36" customHeight="1" thickTop="1" thickBot="1" x14ac:dyDescent="0.25">
      <c r="A8" s="135"/>
      <c r="B8" s="57"/>
      <c r="C8" s="137" t="s">
        <v>13</v>
      </c>
      <c r="D8" s="139" t="s">
        <v>25</v>
      </c>
      <c r="E8" s="138" t="s">
        <v>14</v>
      </c>
      <c r="F8" s="140" t="s">
        <v>34</v>
      </c>
      <c r="G8" s="141" t="s">
        <v>15</v>
      </c>
      <c r="H8" s="142" t="s">
        <v>16</v>
      </c>
      <c r="I8" s="121" t="s">
        <v>37</v>
      </c>
      <c r="J8" s="121" t="s">
        <v>39</v>
      </c>
      <c r="K8" s="121" t="s">
        <v>38</v>
      </c>
      <c r="L8" s="123" t="s">
        <v>35</v>
      </c>
      <c r="M8" s="124"/>
      <c r="N8" s="133" t="s">
        <v>17</v>
      </c>
      <c r="O8" s="145" t="s">
        <v>18</v>
      </c>
      <c r="P8" s="132" t="s">
        <v>19</v>
      </c>
      <c r="R8" s="2"/>
    </row>
    <row r="9" spans="1:19" ht="36" customHeight="1" thickTop="1" thickBot="1" x14ac:dyDescent="0.25">
      <c r="A9" s="136"/>
      <c r="B9" s="57" t="s">
        <v>12</v>
      </c>
      <c r="C9" s="138"/>
      <c r="D9" s="138"/>
      <c r="E9" s="138"/>
      <c r="F9" s="140"/>
      <c r="G9" s="141"/>
      <c r="H9" s="143"/>
      <c r="I9" s="122" t="s">
        <v>37</v>
      </c>
      <c r="J9" s="122"/>
      <c r="K9" s="122" t="s">
        <v>36</v>
      </c>
      <c r="L9" s="127" t="s">
        <v>23</v>
      </c>
      <c r="M9" s="130" t="s">
        <v>24</v>
      </c>
      <c r="N9" s="134"/>
      <c r="O9" s="146"/>
      <c r="P9" s="132"/>
      <c r="R9" s="2"/>
    </row>
    <row r="10" spans="1:19" ht="37.5" customHeight="1" thickTop="1" thickBot="1" x14ac:dyDescent="0.25">
      <c r="A10" s="136"/>
      <c r="B10" s="48"/>
      <c r="C10" s="138"/>
      <c r="D10" s="138"/>
      <c r="E10" s="138"/>
      <c r="F10" s="140"/>
      <c r="G10" s="25" t="s">
        <v>20</v>
      </c>
      <c r="H10" s="144"/>
      <c r="I10" s="122"/>
      <c r="J10" s="122"/>
      <c r="K10" s="122"/>
      <c r="L10" s="128"/>
      <c r="M10" s="131"/>
      <c r="N10" s="134"/>
      <c r="O10" s="146"/>
      <c r="P10" s="132"/>
      <c r="R10" s="2"/>
    </row>
    <row r="11" spans="1:19" ht="30" customHeight="1" thickTop="1" x14ac:dyDescent="0.2">
      <c r="A11" s="26">
        <v>1</v>
      </c>
      <c r="B11" s="27">
        <v>41793</v>
      </c>
      <c r="C11" s="28" t="s">
        <v>52</v>
      </c>
      <c r="D11" s="42" t="s">
        <v>46</v>
      </c>
      <c r="E11" s="62" t="s">
        <v>50</v>
      </c>
      <c r="F11" s="62" t="s">
        <v>58</v>
      </c>
      <c r="G11" s="91">
        <v>55</v>
      </c>
      <c r="H11" s="94">
        <f>IF($E$3="si",($H$5/$H$6*G11),IF($E$3="no",G11*$H$4,0))</f>
        <v>8.3762376237623766</v>
      </c>
      <c r="I11" s="64">
        <v>2.9</v>
      </c>
      <c r="J11" s="64"/>
      <c r="K11" s="33"/>
      <c r="L11" s="34"/>
      <c r="M11" s="35"/>
      <c r="N11" s="37">
        <f>SUM(H11:M11)</f>
        <v>11.276237623762377</v>
      </c>
      <c r="O11" s="38"/>
      <c r="P11" s="39"/>
      <c r="R11" s="2"/>
    </row>
    <row r="12" spans="1:19" ht="30" customHeight="1" x14ac:dyDescent="0.2">
      <c r="A12" s="40">
        <v>2</v>
      </c>
      <c r="B12" s="27">
        <v>41796</v>
      </c>
      <c r="C12" s="28" t="s">
        <v>52</v>
      </c>
      <c r="D12" s="42" t="s">
        <v>46</v>
      </c>
      <c r="E12" s="62" t="s">
        <v>53</v>
      </c>
      <c r="F12" s="62" t="s">
        <v>58</v>
      </c>
      <c r="G12" s="92">
        <v>55</v>
      </c>
      <c r="H12" s="94">
        <f>IF($E$3="si",($H$5/$H$6*G12),IF($E$3="no",G12*$H$4,0))</f>
        <v>8.3762376237623766</v>
      </c>
      <c r="I12" s="64">
        <v>71.3</v>
      </c>
      <c r="J12" s="64"/>
      <c r="K12" s="33"/>
      <c r="L12" s="34"/>
      <c r="M12" s="35"/>
      <c r="N12" s="37">
        <f>SUM(H12:M12)</f>
        <v>79.676237623762376</v>
      </c>
      <c r="O12" s="41"/>
      <c r="P12" s="39" t="str">
        <f t="shared" ref="P12:P27" si="1">IF($F12="Milano","X","")</f>
        <v>X</v>
      </c>
      <c r="R12" s="2"/>
    </row>
    <row r="13" spans="1:19" ht="30" customHeight="1" x14ac:dyDescent="0.2">
      <c r="A13" s="40">
        <v>3</v>
      </c>
      <c r="B13" s="27">
        <v>41800</v>
      </c>
      <c r="C13" s="28" t="s">
        <v>74</v>
      </c>
      <c r="D13" s="28" t="s">
        <v>46</v>
      </c>
      <c r="E13" s="62" t="s">
        <v>55</v>
      </c>
      <c r="F13" s="62" t="s">
        <v>58</v>
      </c>
      <c r="G13" s="92"/>
      <c r="H13" s="94">
        <f t="shared" ref="H13:H27" si="2">IF($E$3="si",($H$5/$H$6*G13),IF($E$3="no",G13*$H$4,0))</f>
        <v>0</v>
      </c>
      <c r="I13" s="64"/>
      <c r="J13" s="64">
        <v>10.5</v>
      </c>
      <c r="K13" s="33"/>
      <c r="L13" s="34"/>
      <c r="M13" s="35">
        <v>36</v>
      </c>
      <c r="N13" s="37">
        <f>SUM(H13:M13)</f>
        <v>46.5</v>
      </c>
      <c r="O13" s="41">
        <v>34</v>
      </c>
      <c r="P13" s="39" t="str">
        <f t="shared" si="1"/>
        <v>X</v>
      </c>
      <c r="R13" s="2"/>
    </row>
    <row r="14" spans="1:19" ht="30" customHeight="1" x14ac:dyDescent="0.2">
      <c r="A14" s="40">
        <v>4</v>
      </c>
      <c r="B14" s="27">
        <v>41801</v>
      </c>
      <c r="C14" s="28" t="s">
        <v>54</v>
      </c>
      <c r="D14" s="28" t="s">
        <v>46</v>
      </c>
      <c r="E14" s="62" t="s">
        <v>56</v>
      </c>
      <c r="F14" s="62" t="s">
        <v>60</v>
      </c>
      <c r="G14" s="92"/>
      <c r="H14" s="94">
        <f t="shared" si="2"/>
        <v>0</v>
      </c>
      <c r="I14" s="64"/>
      <c r="J14" s="64">
        <v>20</v>
      </c>
      <c r="K14" s="33"/>
      <c r="L14" s="34"/>
      <c r="M14" s="35">
        <v>34.5</v>
      </c>
      <c r="N14" s="37">
        <f t="shared" ref="N14:N18" si="3">SUM(H14:M14)</f>
        <v>54.5</v>
      </c>
      <c r="O14" s="41">
        <v>34.5</v>
      </c>
      <c r="P14" s="39" t="str">
        <f t="shared" si="1"/>
        <v/>
      </c>
      <c r="R14" s="2"/>
    </row>
    <row r="15" spans="1:19" ht="30" customHeight="1" x14ac:dyDescent="0.2">
      <c r="A15" s="40">
        <v>5</v>
      </c>
      <c r="B15" s="27">
        <v>41802</v>
      </c>
      <c r="C15" s="28" t="s">
        <v>57</v>
      </c>
      <c r="D15" s="28" t="s">
        <v>48</v>
      </c>
      <c r="E15" s="62" t="s">
        <v>58</v>
      </c>
      <c r="F15" s="62" t="s">
        <v>58</v>
      </c>
      <c r="G15" s="92"/>
      <c r="H15" s="94">
        <f t="shared" si="2"/>
        <v>0</v>
      </c>
      <c r="I15" s="64"/>
      <c r="J15" s="64"/>
      <c r="K15" s="33"/>
      <c r="L15" s="34">
        <v>216</v>
      </c>
      <c r="M15" s="35"/>
      <c r="N15" s="37">
        <f t="shared" si="3"/>
        <v>216</v>
      </c>
      <c r="O15" s="41">
        <v>216</v>
      </c>
      <c r="P15" s="39" t="str">
        <f t="shared" si="1"/>
        <v>X</v>
      </c>
      <c r="R15" s="2"/>
    </row>
    <row r="16" spans="1:19" ht="30" customHeight="1" x14ac:dyDescent="0.2">
      <c r="A16" s="40">
        <v>6</v>
      </c>
      <c r="B16" s="27">
        <v>41806</v>
      </c>
      <c r="C16" s="28" t="s">
        <v>59</v>
      </c>
      <c r="D16" s="28" t="s">
        <v>46</v>
      </c>
      <c r="E16" s="62" t="s">
        <v>55</v>
      </c>
      <c r="F16" s="62" t="s">
        <v>58</v>
      </c>
      <c r="G16" s="92"/>
      <c r="H16" s="94">
        <f t="shared" si="2"/>
        <v>0</v>
      </c>
      <c r="I16" s="64"/>
      <c r="J16" s="64">
        <v>91.3</v>
      </c>
      <c r="K16" s="33"/>
      <c r="L16" s="34"/>
      <c r="M16" s="35"/>
      <c r="N16" s="37">
        <f t="shared" si="3"/>
        <v>91.3</v>
      </c>
      <c r="O16" s="41">
        <v>38</v>
      </c>
      <c r="P16" s="39" t="str">
        <f t="shared" si="1"/>
        <v>X</v>
      </c>
      <c r="R16" s="2"/>
    </row>
    <row r="17" spans="1:18" ht="30" customHeight="1" x14ac:dyDescent="0.2">
      <c r="A17" s="40">
        <v>7</v>
      </c>
      <c r="B17" s="27">
        <v>41806</v>
      </c>
      <c r="C17" s="28" t="s">
        <v>59</v>
      </c>
      <c r="D17" s="42" t="s">
        <v>47</v>
      </c>
      <c r="E17" s="62" t="s">
        <v>60</v>
      </c>
      <c r="F17" s="62" t="s">
        <v>60</v>
      </c>
      <c r="G17" s="92"/>
      <c r="H17" s="94">
        <f t="shared" si="2"/>
        <v>0</v>
      </c>
      <c r="I17" s="64"/>
      <c r="J17" s="64"/>
      <c r="K17" s="33"/>
      <c r="L17" s="34"/>
      <c r="M17" s="35"/>
      <c r="N17" s="37">
        <f t="shared" si="3"/>
        <v>0</v>
      </c>
      <c r="O17" s="41">
        <v>200</v>
      </c>
      <c r="P17" s="39" t="str">
        <f t="shared" si="1"/>
        <v/>
      </c>
      <c r="R17" s="2"/>
    </row>
    <row r="18" spans="1:18" ht="30" customHeight="1" x14ac:dyDescent="0.2">
      <c r="A18" s="40">
        <v>8</v>
      </c>
      <c r="B18" s="27">
        <v>41806</v>
      </c>
      <c r="C18" s="28" t="s">
        <v>59</v>
      </c>
      <c r="D18" s="42" t="s">
        <v>61</v>
      </c>
      <c r="E18" s="62" t="s">
        <v>60</v>
      </c>
      <c r="F18" s="62" t="s">
        <v>60</v>
      </c>
      <c r="G18" s="92"/>
      <c r="H18" s="94">
        <f t="shared" si="2"/>
        <v>0</v>
      </c>
      <c r="I18" s="64"/>
      <c r="J18" s="64"/>
      <c r="K18" s="33"/>
      <c r="L18" s="34">
        <v>67</v>
      </c>
      <c r="M18" s="34">
        <v>72</v>
      </c>
      <c r="N18" s="37">
        <f t="shared" si="3"/>
        <v>139</v>
      </c>
      <c r="O18" s="41">
        <v>111</v>
      </c>
      <c r="P18" s="39" t="str">
        <f t="shared" si="1"/>
        <v/>
      </c>
      <c r="R18" s="2"/>
    </row>
    <row r="19" spans="1:18" ht="30" customHeight="1" x14ac:dyDescent="0.2">
      <c r="A19" s="40">
        <v>9</v>
      </c>
      <c r="B19" s="27">
        <v>41807</v>
      </c>
      <c r="C19" s="28" t="s">
        <v>59</v>
      </c>
      <c r="D19" s="42" t="s">
        <v>46</v>
      </c>
      <c r="E19" s="62" t="s">
        <v>60</v>
      </c>
      <c r="F19" s="62" t="s">
        <v>60</v>
      </c>
      <c r="G19" s="93"/>
      <c r="H19" s="94">
        <f t="shared" si="2"/>
        <v>0</v>
      </c>
      <c r="I19" s="64"/>
      <c r="J19" s="64">
        <v>23</v>
      </c>
      <c r="K19" s="33"/>
      <c r="L19" s="34"/>
      <c r="M19" s="34"/>
      <c r="N19" s="37">
        <f t="shared" ref="N19:N27" si="4">SUM(H19:M19)</f>
        <v>23</v>
      </c>
      <c r="O19" s="41"/>
      <c r="P19" s="39" t="str">
        <f t="shared" si="1"/>
        <v/>
      </c>
      <c r="R19" s="2"/>
    </row>
    <row r="20" spans="1:18" ht="30" customHeight="1" x14ac:dyDescent="0.2">
      <c r="A20" s="40">
        <v>10</v>
      </c>
      <c r="B20" s="27">
        <v>41808</v>
      </c>
      <c r="C20" s="28" t="s">
        <v>59</v>
      </c>
      <c r="D20" s="42" t="s">
        <v>46</v>
      </c>
      <c r="E20" s="62" t="s">
        <v>60</v>
      </c>
      <c r="F20" s="62" t="s">
        <v>60</v>
      </c>
      <c r="G20" s="97"/>
      <c r="H20" s="94">
        <f t="shared" si="2"/>
        <v>0</v>
      </c>
      <c r="I20" s="64"/>
      <c r="J20" s="64">
        <v>35</v>
      </c>
      <c r="K20" s="33"/>
      <c r="L20" s="34"/>
      <c r="M20" s="34"/>
      <c r="N20" s="37">
        <f>SUM(H20:M20)</f>
        <v>35</v>
      </c>
      <c r="O20" s="41"/>
      <c r="P20" s="39" t="str">
        <f t="shared" si="1"/>
        <v/>
      </c>
      <c r="R20" s="2"/>
    </row>
    <row r="21" spans="1:18" ht="30" customHeight="1" x14ac:dyDescent="0.2">
      <c r="A21" s="40">
        <v>11</v>
      </c>
      <c r="B21" s="27">
        <v>41808</v>
      </c>
      <c r="C21" s="28" t="s">
        <v>59</v>
      </c>
      <c r="D21" s="42" t="s">
        <v>49</v>
      </c>
      <c r="E21" s="62" t="s">
        <v>60</v>
      </c>
      <c r="F21" s="62" t="s">
        <v>60</v>
      </c>
      <c r="G21" s="93"/>
      <c r="H21" s="94">
        <f t="shared" si="2"/>
        <v>0</v>
      </c>
      <c r="I21" s="64"/>
      <c r="J21" s="64"/>
      <c r="K21" s="33"/>
      <c r="L21" s="34"/>
      <c r="M21" s="34">
        <v>180.2</v>
      </c>
      <c r="N21" s="37">
        <f t="shared" si="4"/>
        <v>180.2</v>
      </c>
      <c r="O21" s="41">
        <v>167</v>
      </c>
      <c r="P21" s="39" t="str">
        <f t="shared" si="1"/>
        <v/>
      </c>
      <c r="R21" s="2"/>
    </row>
    <row r="22" spans="1:18" ht="30" customHeight="1" x14ac:dyDescent="0.2">
      <c r="A22" s="40">
        <v>12</v>
      </c>
      <c r="B22" s="27">
        <v>41809</v>
      </c>
      <c r="C22" s="28" t="s">
        <v>59</v>
      </c>
      <c r="D22" s="42" t="s">
        <v>46</v>
      </c>
      <c r="E22" s="62" t="s">
        <v>56</v>
      </c>
      <c r="F22" s="62" t="s">
        <v>60</v>
      </c>
      <c r="G22" s="93"/>
      <c r="H22" s="94">
        <f t="shared" si="2"/>
        <v>0</v>
      </c>
      <c r="I22" s="64"/>
      <c r="J22" s="64">
        <v>70.5</v>
      </c>
      <c r="K22" s="33"/>
      <c r="L22" s="34"/>
      <c r="M22" s="34"/>
      <c r="N22" s="37">
        <f t="shared" si="4"/>
        <v>70.5</v>
      </c>
      <c r="O22" s="41"/>
      <c r="P22" s="39" t="str">
        <f t="shared" si="1"/>
        <v/>
      </c>
      <c r="R22" s="2"/>
    </row>
    <row r="23" spans="1:18" ht="30" customHeight="1" x14ac:dyDescent="0.2">
      <c r="A23" s="40">
        <v>13</v>
      </c>
      <c r="B23" s="27">
        <v>41809</v>
      </c>
      <c r="C23" s="28" t="s">
        <v>59</v>
      </c>
      <c r="D23" s="42" t="s">
        <v>69</v>
      </c>
      <c r="E23" s="62" t="s">
        <v>60</v>
      </c>
      <c r="F23" s="62" t="s">
        <v>60</v>
      </c>
      <c r="G23" s="93"/>
      <c r="H23" s="94">
        <f t="shared" si="2"/>
        <v>0</v>
      </c>
      <c r="I23" s="64"/>
      <c r="J23" s="64"/>
      <c r="K23" s="33"/>
      <c r="L23" s="34">
        <v>9</v>
      </c>
      <c r="M23" s="34">
        <v>8.1</v>
      </c>
      <c r="N23" s="37">
        <f t="shared" si="4"/>
        <v>17.100000000000001</v>
      </c>
      <c r="O23" s="41"/>
      <c r="P23" s="39" t="str">
        <f t="shared" si="1"/>
        <v/>
      </c>
      <c r="R23" s="2"/>
    </row>
    <row r="24" spans="1:18" ht="30" customHeight="1" x14ac:dyDescent="0.2">
      <c r="A24" s="40">
        <v>14</v>
      </c>
      <c r="B24" s="27">
        <v>41813</v>
      </c>
      <c r="C24" s="28" t="s">
        <v>62</v>
      </c>
      <c r="D24" s="42" t="s">
        <v>48</v>
      </c>
      <c r="E24" s="62" t="s">
        <v>58</v>
      </c>
      <c r="F24" s="62" t="s">
        <v>58</v>
      </c>
      <c r="G24" s="93"/>
      <c r="H24" s="94">
        <f t="shared" si="2"/>
        <v>0</v>
      </c>
      <c r="I24" s="64"/>
      <c r="J24" s="64"/>
      <c r="K24" s="33"/>
      <c r="L24" s="34">
        <v>60</v>
      </c>
      <c r="M24" s="34"/>
      <c r="N24" s="37">
        <f t="shared" si="4"/>
        <v>60</v>
      </c>
      <c r="O24" s="41">
        <v>60</v>
      </c>
      <c r="P24" s="39" t="str">
        <f t="shared" si="1"/>
        <v>X</v>
      </c>
      <c r="R24" s="2"/>
    </row>
    <row r="25" spans="1:18" ht="30" customHeight="1" x14ac:dyDescent="0.2">
      <c r="A25" s="40">
        <v>15</v>
      </c>
      <c r="B25" s="27">
        <v>41813</v>
      </c>
      <c r="C25" s="28"/>
      <c r="D25" s="42" t="s">
        <v>63</v>
      </c>
      <c r="E25" s="62"/>
      <c r="F25" s="62"/>
      <c r="G25" s="93"/>
      <c r="H25" s="94">
        <f t="shared" si="2"/>
        <v>0</v>
      </c>
      <c r="I25" s="64"/>
      <c r="J25" s="64"/>
      <c r="K25" s="33"/>
      <c r="L25" s="34"/>
      <c r="M25" s="34"/>
      <c r="N25" s="37">
        <f t="shared" si="4"/>
        <v>0</v>
      </c>
      <c r="O25" s="41">
        <v>650</v>
      </c>
      <c r="P25" s="39" t="str">
        <f t="shared" si="1"/>
        <v/>
      </c>
      <c r="R25" s="2"/>
    </row>
    <row r="26" spans="1:18" ht="30" customHeight="1" x14ac:dyDescent="0.2">
      <c r="A26" s="40">
        <v>16</v>
      </c>
      <c r="B26" s="27">
        <v>41817</v>
      </c>
      <c r="C26" s="28" t="s">
        <v>64</v>
      </c>
      <c r="D26" s="42" t="s">
        <v>65</v>
      </c>
      <c r="E26" s="62" t="s">
        <v>58</v>
      </c>
      <c r="F26" s="62" t="s">
        <v>58</v>
      </c>
      <c r="G26" s="93"/>
      <c r="H26" s="94">
        <f t="shared" si="2"/>
        <v>0</v>
      </c>
      <c r="I26" s="64"/>
      <c r="J26" s="64"/>
      <c r="K26" s="33">
        <v>164.6</v>
      </c>
      <c r="L26" s="34"/>
      <c r="M26" s="34"/>
      <c r="N26" s="37">
        <f t="shared" si="4"/>
        <v>164.6</v>
      </c>
      <c r="O26" s="41">
        <v>164.6</v>
      </c>
      <c r="P26" s="39" t="str">
        <f t="shared" si="1"/>
        <v>X</v>
      </c>
      <c r="R26" s="2"/>
    </row>
    <row r="27" spans="1:18" ht="30" customHeight="1" x14ac:dyDescent="0.2">
      <c r="A27" s="40">
        <v>17</v>
      </c>
      <c r="B27" s="27"/>
      <c r="C27" s="28"/>
      <c r="D27" s="42"/>
      <c r="E27" s="62"/>
      <c r="F27" s="62"/>
      <c r="G27" s="93"/>
      <c r="H27" s="94">
        <f t="shared" si="2"/>
        <v>0</v>
      </c>
      <c r="I27" s="64"/>
      <c r="J27" s="64"/>
      <c r="K27" s="33"/>
      <c r="L27" s="34"/>
      <c r="M27" s="34"/>
      <c r="N27" s="37">
        <f t="shared" si="4"/>
        <v>0</v>
      </c>
      <c r="O27" s="41"/>
      <c r="P27" s="39" t="str">
        <f t="shared" si="1"/>
        <v/>
      </c>
      <c r="R27" s="2"/>
    </row>
    <row r="29" spans="1:18" x14ac:dyDescent="0.2">
      <c r="A29" s="53"/>
      <c r="B29" s="54"/>
      <c r="C29" s="54"/>
      <c r="D29" s="54"/>
      <c r="E29" s="54"/>
      <c r="F29" s="54"/>
      <c r="G29" s="54"/>
      <c r="H29" s="54"/>
      <c r="I29" s="54"/>
      <c r="J29" s="95"/>
      <c r="K29" s="95"/>
      <c r="L29" s="54"/>
      <c r="M29" s="54"/>
      <c r="N29" s="54"/>
      <c r="O29" s="54"/>
      <c r="P29" s="95"/>
      <c r="Q29" s="3"/>
    </row>
    <row r="30" spans="1:18" x14ac:dyDescent="0.2">
      <c r="A30" s="75"/>
      <c r="B30" s="76"/>
      <c r="C30" s="77"/>
      <c r="D30" s="78"/>
      <c r="E30" s="78"/>
      <c r="F30" s="79"/>
      <c r="G30" s="80"/>
      <c r="H30" s="81"/>
      <c r="I30" s="82"/>
      <c r="J30" s="95"/>
      <c r="K30" s="95"/>
      <c r="L30" s="82"/>
      <c r="M30" s="82"/>
      <c r="N30" s="83"/>
      <c r="O30" s="84"/>
      <c r="P30" s="95"/>
      <c r="Q30" s="3"/>
    </row>
    <row r="31" spans="1:18" x14ac:dyDescent="0.2">
      <c r="A31" s="53"/>
      <c r="B31" s="69" t="s">
        <v>41</v>
      </c>
      <c r="C31" s="69"/>
      <c r="D31" s="69"/>
      <c r="E31" s="54"/>
      <c r="F31" s="54"/>
      <c r="G31" s="69" t="s">
        <v>43</v>
      </c>
      <c r="H31" s="69"/>
      <c r="I31" s="69"/>
      <c r="J31" s="95"/>
      <c r="K31" s="95"/>
      <c r="L31" s="69" t="s">
        <v>42</v>
      </c>
      <c r="M31" s="69"/>
      <c r="N31" s="69"/>
      <c r="O31" s="54"/>
      <c r="P31" s="95"/>
      <c r="Q31" s="3"/>
    </row>
    <row r="32" spans="1:18" x14ac:dyDescent="0.2">
      <c r="A32" s="53"/>
      <c r="B32" s="54"/>
      <c r="C32" s="54"/>
      <c r="D32" s="54"/>
      <c r="E32" s="54"/>
      <c r="F32" s="54"/>
      <c r="G32" s="54"/>
      <c r="H32" s="54"/>
      <c r="I32" s="54"/>
      <c r="J32" s="95"/>
      <c r="K32" s="95"/>
      <c r="L32" s="54"/>
      <c r="M32" s="54"/>
      <c r="N32" s="54"/>
      <c r="O32" s="54"/>
      <c r="P32" s="95"/>
      <c r="Q32" s="3"/>
    </row>
    <row r="33" spans="1:17" x14ac:dyDescent="0.2">
      <c r="A33" s="53"/>
      <c r="B33" s="54"/>
      <c r="C33" s="54"/>
      <c r="D33" s="54"/>
      <c r="E33" s="54"/>
      <c r="F33" s="54"/>
      <c r="G33" s="54"/>
      <c r="H33" s="54"/>
      <c r="I33" s="54"/>
      <c r="J33" s="95"/>
      <c r="K33" s="95"/>
      <c r="L33" s="54"/>
      <c r="M33" s="54"/>
      <c r="N33" s="54"/>
      <c r="O33" s="54"/>
      <c r="P33" s="95"/>
      <c r="Q3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0 N11:N27">
      <formula1>0</formula1>
      <formula2>0</formula2>
    </dataValidation>
    <dataValidation type="decimal" operator="greaterThanOrEqual" allowBlank="1" showErrorMessage="1" errorTitle="Valore" error="Inserire un numero maggiore o uguale a 0 (zero)!" sqref="H30:M30 H12:J27 H11:K11 K17:K27 L11:M27">
      <formula1>0</formula1>
      <formula2>0</formula2>
    </dataValidation>
    <dataValidation type="textLength" operator="greaterThan" allowBlank="1" showErrorMessage="1" sqref="D30:E30 F17:F27">
      <formula1>1</formula1>
      <formula2>0</formula2>
    </dataValidation>
    <dataValidation type="textLength" operator="greaterThan" sqref="F30 G19:G27">
      <formula1>1</formula1>
      <formula2>0</formula2>
    </dataValidation>
    <dataValidation type="date" operator="greaterThanOrEqual" showErrorMessage="1" errorTitle="Data" error="Inserire una data superiore al 1/11/2000" sqref="B30">
      <formula1>36831</formula1>
      <formula2>0</formula2>
    </dataValidation>
    <dataValidation type="textLength" operator="greaterThan" allowBlank="1" sqref="C30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tabSelected="1" view="pageBreakPreview" topLeftCell="E1" zoomScale="55" zoomScaleNormal="75" zoomScaleSheetLayoutView="55" zoomScalePageLayoutView="75" workbookViewId="0">
      <pane ySplit="5" topLeftCell="A7" activePane="bottomLeft" state="frozen"/>
      <selection pane="bottomLeft" activeCell="J8" sqref="J8:J10"/>
    </sheetView>
  </sheetViews>
  <sheetFormatPr defaultColWidth="8.85546875" defaultRowHeight="18.75" x14ac:dyDescent="0.2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 x14ac:dyDescent="0.2">
      <c r="A1" s="4"/>
      <c r="B1" s="129" t="s">
        <v>0</v>
      </c>
      <c r="C1" s="129"/>
      <c r="D1" s="120" t="s">
        <v>44</v>
      </c>
      <c r="E1" s="120"/>
      <c r="F1" s="44">
        <v>41791</v>
      </c>
      <c r="G1" s="99" t="s">
        <v>71</v>
      </c>
      <c r="L1" s="8" t="s">
        <v>31</v>
      </c>
      <c r="M1" s="3">
        <f>+P1-N7</f>
        <v>0</v>
      </c>
      <c r="N1" s="5" t="s">
        <v>1</v>
      </c>
      <c r="O1" s="6"/>
      <c r="P1" s="50">
        <f>SUM(H7:M7)</f>
        <v>14753</v>
      </c>
      <c r="Q1" s="3" t="s">
        <v>28</v>
      </c>
      <c r="R1" s="96">
        <f>SUM(R12:R16)</f>
        <v>536.29</v>
      </c>
    </row>
    <row r="2" spans="1:18" s="8" customFormat="1" ht="57.75" customHeight="1" x14ac:dyDescent="0.2">
      <c r="A2" s="4"/>
      <c r="B2" s="119" t="s">
        <v>2</v>
      </c>
      <c r="C2" s="119"/>
      <c r="D2" s="120"/>
      <c r="E2" s="120"/>
      <c r="F2" s="9"/>
      <c r="G2" s="9"/>
      <c r="N2" s="10" t="s">
        <v>3</v>
      </c>
      <c r="O2" s="11"/>
      <c r="P2" s="12">
        <v>3451</v>
      </c>
      <c r="Q2" s="3" t="s">
        <v>27</v>
      </c>
      <c r="R2" s="96">
        <v>125.44</v>
      </c>
    </row>
    <row r="3" spans="1:18" s="8" customFormat="1" ht="35.25" customHeight="1" x14ac:dyDescent="0.2">
      <c r="A3" s="4"/>
      <c r="B3" s="119" t="s">
        <v>26</v>
      </c>
      <c r="C3" s="119"/>
      <c r="D3" s="120" t="s">
        <v>28</v>
      </c>
      <c r="E3" s="120"/>
      <c r="N3" s="10" t="s">
        <v>4</v>
      </c>
      <c r="O3" s="11"/>
      <c r="P3" s="55">
        <f>+O7</f>
        <v>11303</v>
      </c>
      <c r="Q3" s="13"/>
      <c r="R3" s="96">
        <f>SUM(R11,R14:R17)</f>
        <v>410.89</v>
      </c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6"/>
    </row>
    <row r="5" spans="1:18" s="8" customFormat="1" ht="43.5" customHeight="1" thickTop="1" thickBot="1" x14ac:dyDescent="0.25">
      <c r="A5" s="4"/>
      <c r="B5" s="19" t="s">
        <v>6</v>
      </c>
      <c r="C5" s="20"/>
      <c r="D5" s="52">
        <v>14</v>
      </c>
      <c r="E5" s="14"/>
      <c r="F5" s="10" t="s">
        <v>7</v>
      </c>
      <c r="G5" s="70">
        <v>1.73</v>
      </c>
      <c r="N5" s="118" t="s">
        <v>8</v>
      </c>
      <c r="O5" s="118"/>
      <c r="P5" s="51">
        <f>P1-P2-P3-P4</f>
        <v>-1</v>
      </c>
      <c r="Q5" s="13"/>
      <c r="R5" s="117">
        <f>R1-R3-R2</f>
        <v>-4.0000000000020464E-2</v>
      </c>
    </row>
    <row r="6" spans="1:18" s="8" customFormat="1" ht="43.5" customHeight="1" thickTop="1" thickBot="1" x14ac:dyDescent="0.25">
      <c r="A6" s="4"/>
      <c r="B6" s="49" t="s">
        <v>72</v>
      </c>
      <c r="C6" s="49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 x14ac:dyDescent="0.25">
      <c r="A7" s="152" t="s">
        <v>30</v>
      </c>
      <c r="B7" s="153"/>
      <c r="C7" s="154"/>
      <c r="D7" s="155" t="s">
        <v>11</v>
      </c>
      <c r="E7" s="156"/>
      <c r="F7" s="156"/>
      <c r="G7" s="90">
        <f t="shared" ref="G7:O7" si="0">SUM(G11:G19)</f>
        <v>0</v>
      </c>
      <c r="H7" s="88">
        <f t="shared" si="0"/>
        <v>0</v>
      </c>
      <c r="I7" s="72">
        <f t="shared" si="0"/>
        <v>0</v>
      </c>
      <c r="J7" s="72">
        <f t="shared" si="0"/>
        <v>6853</v>
      </c>
      <c r="K7" s="72">
        <f t="shared" si="0"/>
        <v>0</v>
      </c>
      <c r="L7" s="72">
        <f t="shared" si="0"/>
        <v>400</v>
      </c>
      <c r="M7" s="73">
        <f t="shared" si="0"/>
        <v>7500</v>
      </c>
      <c r="N7" s="71">
        <f t="shared" si="0"/>
        <v>14753</v>
      </c>
      <c r="O7" s="74">
        <f t="shared" si="0"/>
        <v>11303</v>
      </c>
      <c r="P7" s="13">
        <f>+N7-SUM(H7:M7)</f>
        <v>0</v>
      </c>
    </row>
    <row r="8" spans="1:18" ht="36" customHeight="1" thickTop="1" thickBot="1" x14ac:dyDescent="0.25">
      <c r="A8" s="136"/>
      <c r="B8" s="138" t="s">
        <v>12</v>
      </c>
      <c r="C8" s="138" t="s">
        <v>13</v>
      </c>
      <c r="D8" s="157" t="s">
        <v>25</v>
      </c>
      <c r="E8" s="138" t="s">
        <v>33</v>
      </c>
      <c r="F8" s="159" t="s">
        <v>32</v>
      </c>
      <c r="G8" s="160" t="s">
        <v>15</v>
      </c>
      <c r="H8" s="162" t="s">
        <v>16</v>
      </c>
      <c r="I8" s="122" t="s">
        <v>37</v>
      </c>
      <c r="J8" s="121" t="s">
        <v>39</v>
      </c>
      <c r="K8" s="121" t="s">
        <v>38</v>
      </c>
      <c r="L8" s="163" t="s">
        <v>22</v>
      </c>
      <c r="M8" s="164"/>
      <c r="N8" s="134" t="s">
        <v>17</v>
      </c>
      <c r="O8" s="146" t="s">
        <v>18</v>
      </c>
      <c r="P8" s="132" t="s">
        <v>19</v>
      </c>
      <c r="Q8" s="2"/>
      <c r="R8" s="147" t="s">
        <v>40</v>
      </c>
    </row>
    <row r="9" spans="1:18" ht="36" customHeight="1" thickTop="1" thickBot="1" x14ac:dyDescent="0.25">
      <c r="A9" s="136"/>
      <c r="B9" s="138" t="s">
        <v>12</v>
      </c>
      <c r="C9" s="138"/>
      <c r="D9" s="158"/>
      <c r="E9" s="138"/>
      <c r="F9" s="159"/>
      <c r="G9" s="161"/>
      <c r="H9" s="162" t="s">
        <v>37</v>
      </c>
      <c r="I9" s="122" t="s">
        <v>37</v>
      </c>
      <c r="J9" s="122"/>
      <c r="K9" s="122" t="s">
        <v>36</v>
      </c>
      <c r="L9" s="127" t="s">
        <v>23</v>
      </c>
      <c r="M9" s="151" t="s">
        <v>24</v>
      </c>
      <c r="N9" s="134"/>
      <c r="O9" s="146"/>
      <c r="P9" s="132"/>
      <c r="Q9" s="2"/>
      <c r="R9" s="148"/>
    </row>
    <row r="10" spans="1:18" ht="37.5" customHeight="1" thickTop="1" thickBot="1" x14ac:dyDescent="0.25">
      <c r="A10" s="136"/>
      <c r="B10" s="138"/>
      <c r="C10" s="138"/>
      <c r="D10" s="158"/>
      <c r="E10" s="138"/>
      <c r="F10" s="159"/>
      <c r="G10" s="87" t="s">
        <v>20</v>
      </c>
      <c r="H10" s="162"/>
      <c r="I10" s="122"/>
      <c r="J10" s="122"/>
      <c r="K10" s="122"/>
      <c r="L10" s="150"/>
      <c r="M10" s="131"/>
      <c r="N10" s="134"/>
      <c r="O10" s="146"/>
      <c r="P10" s="132"/>
      <c r="Q10" s="2"/>
      <c r="R10" s="149"/>
    </row>
    <row r="11" spans="1:18" ht="30" customHeight="1" thickTop="1" x14ac:dyDescent="0.2">
      <c r="A11" s="26">
        <v>1</v>
      </c>
      <c r="B11" s="43">
        <v>41793</v>
      </c>
      <c r="C11" s="28" t="s">
        <v>52</v>
      </c>
      <c r="D11" s="29" t="s">
        <v>47</v>
      </c>
      <c r="E11" s="29" t="s">
        <v>66</v>
      </c>
      <c r="F11" s="30" t="s">
        <v>51</v>
      </c>
      <c r="G11" s="86"/>
      <c r="H11" s="32">
        <f>IF($D$3="si",($G$5/$G$6*G11),IF($D$3="no",G11*$G$4,0))</f>
        <v>0</v>
      </c>
      <c r="I11" s="33"/>
      <c r="J11" s="34"/>
      <c r="K11" s="61"/>
      <c r="L11" s="61"/>
      <c r="M11" s="36"/>
      <c r="N11" s="37">
        <f>SUM(H11:M11)</f>
        <v>0</v>
      </c>
      <c r="O11" s="38">
        <v>3000</v>
      </c>
      <c r="P11" s="39"/>
      <c r="Q11" s="2"/>
      <c r="R11" s="65">
        <v>109.2</v>
      </c>
    </row>
    <row r="12" spans="1:18" ht="30" customHeight="1" x14ac:dyDescent="0.2">
      <c r="A12" s="40">
        <v>2</v>
      </c>
      <c r="B12" s="27">
        <v>41793</v>
      </c>
      <c r="C12" s="28" t="s">
        <v>52</v>
      </c>
      <c r="D12" s="29" t="s">
        <v>45</v>
      </c>
      <c r="E12" s="29" t="s">
        <v>66</v>
      </c>
      <c r="F12" s="30" t="s">
        <v>51</v>
      </c>
      <c r="G12" s="31"/>
      <c r="H12" s="32">
        <f>IF($D$3="si",($G$5/$G$6*G12),IF($D$3="no",G12*$G$4,0))</f>
        <v>0</v>
      </c>
      <c r="I12" s="33"/>
      <c r="J12" s="34">
        <v>3059</v>
      </c>
      <c r="K12" s="61"/>
      <c r="L12" s="35"/>
      <c r="M12" s="36"/>
      <c r="N12" s="37">
        <f>SUM(H12:M12)</f>
        <v>3059</v>
      </c>
      <c r="O12" s="41"/>
      <c r="P12" s="39"/>
      <c r="Q12" s="2"/>
      <c r="R12" s="65">
        <v>111.25</v>
      </c>
    </row>
    <row r="13" spans="1:18" ht="30" customHeight="1" x14ac:dyDescent="0.2">
      <c r="A13" s="40">
        <v>3</v>
      </c>
      <c r="B13" s="27">
        <v>41794</v>
      </c>
      <c r="C13" s="28" t="s">
        <v>52</v>
      </c>
      <c r="D13" s="29" t="s">
        <v>45</v>
      </c>
      <c r="E13" s="29" t="s">
        <v>66</v>
      </c>
      <c r="F13" s="30" t="s">
        <v>51</v>
      </c>
      <c r="G13" s="31"/>
      <c r="H13" s="32">
        <f t="shared" ref="H13:H19" si="1">IF($D$3="si",($G$5/$G$6*G13),IF($D$3="no",G13*$G$4,0))</f>
        <v>0</v>
      </c>
      <c r="I13" s="33"/>
      <c r="J13" s="34">
        <v>1894</v>
      </c>
      <c r="K13" s="61"/>
      <c r="L13" s="35"/>
      <c r="M13" s="36"/>
      <c r="N13" s="37">
        <f t="shared" ref="N13:N19" si="2">SUM(H13:M13)</f>
        <v>1894</v>
      </c>
      <c r="O13" s="41"/>
      <c r="P13" s="39" t="str">
        <f t="shared" ref="P13:P19" si="3">IF(F13="Milano","X","")</f>
        <v/>
      </c>
      <c r="Q13" s="2"/>
      <c r="R13" s="66">
        <v>68.91</v>
      </c>
    </row>
    <row r="14" spans="1:18" ht="30" customHeight="1" x14ac:dyDescent="0.2">
      <c r="A14" s="40">
        <v>4</v>
      </c>
      <c r="B14" s="27">
        <v>41795</v>
      </c>
      <c r="C14" s="28" t="s">
        <v>52</v>
      </c>
      <c r="D14" s="29" t="s">
        <v>45</v>
      </c>
      <c r="E14" s="29" t="s">
        <v>66</v>
      </c>
      <c r="F14" s="30" t="s">
        <v>51</v>
      </c>
      <c r="G14" s="31"/>
      <c r="H14" s="32">
        <f t="shared" si="1"/>
        <v>0</v>
      </c>
      <c r="I14" s="33"/>
      <c r="J14" s="34">
        <v>1900</v>
      </c>
      <c r="K14" s="61"/>
      <c r="L14" s="35"/>
      <c r="M14" s="36"/>
      <c r="N14" s="37">
        <f t="shared" si="2"/>
        <v>1900</v>
      </c>
      <c r="O14" s="41">
        <v>1900</v>
      </c>
      <c r="P14" s="39" t="str">
        <f t="shared" si="3"/>
        <v/>
      </c>
      <c r="Q14" s="2"/>
      <c r="R14" s="67">
        <v>69.150000000000006</v>
      </c>
    </row>
    <row r="15" spans="1:18" ht="30" customHeight="1" x14ac:dyDescent="0.2">
      <c r="A15" s="40">
        <v>5</v>
      </c>
      <c r="B15" s="27">
        <v>41795</v>
      </c>
      <c r="C15" s="28" t="s">
        <v>52</v>
      </c>
      <c r="D15" s="29" t="s">
        <v>73</v>
      </c>
      <c r="E15" s="29" t="s">
        <v>66</v>
      </c>
      <c r="F15" s="30" t="s">
        <v>51</v>
      </c>
      <c r="G15" s="31"/>
      <c r="H15" s="32">
        <f t="shared" si="1"/>
        <v>0</v>
      </c>
      <c r="I15" s="33"/>
      <c r="J15" s="34"/>
      <c r="K15" s="61"/>
      <c r="L15" s="35"/>
      <c r="M15" s="36">
        <v>7500</v>
      </c>
      <c r="N15" s="37">
        <f t="shared" si="2"/>
        <v>7500</v>
      </c>
      <c r="O15" s="41">
        <v>7500</v>
      </c>
      <c r="P15" s="39" t="str">
        <f t="shared" si="3"/>
        <v/>
      </c>
      <c r="Q15" s="2"/>
      <c r="R15" s="68">
        <v>272.45</v>
      </c>
    </row>
    <row r="16" spans="1:18" ht="30" customHeight="1" x14ac:dyDescent="0.2">
      <c r="A16" s="40">
        <v>6</v>
      </c>
      <c r="B16" s="27">
        <v>41796</v>
      </c>
      <c r="C16" s="28" t="s">
        <v>52</v>
      </c>
      <c r="D16" s="29" t="s">
        <v>70</v>
      </c>
      <c r="E16" s="29" t="s">
        <v>66</v>
      </c>
      <c r="F16" s="30" t="s">
        <v>51</v>
      </c>
      <c r="G16" s="31"/>
      <c r="H16" s="32">
        <f t="shared" si="1"/>
        <v>0</v>
      </c>
      <c r="I16" s="33"/>
      <c r="J16" s="34"/>
      <c r="K16" s="61"/>
      <c r="L16" s="35">
        <v>400</v>
      </c>
      <c r="M16" s="36"/>
      <c r="N16" s="37">
        <f t="shared" si="2"/>
        <v>400</v>
      </c>
      <c r="O16" s="41">
        <v>400</v>
      </c>
      <c r="P16" s="39" t="str">
        <f t="shared" si="3"/>
        <v/>
      </c>
      <c r="Q16" s="2"/>
      <c r="R16" s="68">
        <v>14.53</v>
      </c>
    </row>
    <row r="17" spans="1:18" ht="30" customHeight="1" x14ac:dyDescent="0.2">
      <c r="A17" s="40">
        <v>7</v>
      </c>
      <c r="B17" s="101">
        <v>41795</v>
      </c>
      <c r="C17" s="102"/>
      <c r="D17" s="103" t="s">
        <v>67</v>
      </c>
      <c r="E17" s="104"/>
      <c r="F17" s="30" t="s">
        <v>51</v>
      </c>
      <c r="G17" s="105"/>
      <c r="H17" s="106">
        <f t="shared" ref="H17" si="4">IF($D$3="si",($G$5/$G$6*G17),IF($D$3="no",G17*$G$4,0))</f>
        <v>0</v>
      </c>
      <c r="I17" s="107"/>
      <c r="J17" s="108"/>
      <c r="K17" s="109"/>
      <c r="L17" s="110"/>
      <c r="M17" s="111"/>
      <c r="N17" s="112">
        <f t="shared" ref="N17" si="5">SUM(H17:M17)</f>
        <v>0</v>
      </c>
      <c r="O17" s="113">
        <v>-1497</v>
      </c>
      <c r="P17" s="114" t="str">
        <f t="shared" ref="P17" si="6">IF(F17="Milano","X","")</f>
        <v/>
      </c>
      <c r="Q17" s="115"/>
      <c r="R17" s="116">
        <v>-54.44</v>
      </c>
    </row>
    <row r="18" spans="1:18" ht="30" customHeight="1" x14ac:dyDescent="0.2">
      <c r="A18" s="40">
        <v>8</v>
      </c>
      <c r="B18" s="27"/>
      <c r="C18" s="28"/>
      <c r="D18" s="98"/>
      <c r="E18" s="29"/>
      <c r="F18" s="30"/>
      <c r="G18" s="31"/>
      <c r="H18" s="32">
        <f t="shared" si="1"/>
        <v>0</v>
      </c>
      <c r="I18" s="33"/>
      <c r="J18" s="34"/>
      <c r="K18" s="61"/>
      <c r="L18" s="35"/>
      <c r="M18" s="36"/>
      <c r="N18" s="37">
        <f t="shared" si="2"/>
        <v>0</v>
      </c>
      <c r="O18" s="41"/>
      <c r="P18" s="39" t="str">
        <f t="shared" si="3"/>
        <v/>
      </c>
      <c r="Q18" s="2"/>
      <c r="R18" s="67"/>
    </row>
    <row r="19" spans="1:18" ht="30" customHeight="1" x14ac:dyDescent="0.2">
      <c r="A19" s="40">
        <v>9</v>
      </c>
      <c r="B19" s="27"/>
      <c r="C19" s="28"/>
      <c r="D19" s="29"/>
      <c r="E19" s="29"/>
      <c r="F19" s="30"/>
      <c r="G19" s="31"/>
      <c r="H19" s="32">
        <f t="shared" si="1"/>
        <v>0</v>
      </c>
      <c r="I19" s="33"/>
      <c r="J19" s="34"/>
      <c r="K19" s="61"/>
      <c r="L19" s="35"/>
      <c r="M19" s="36"/>
      <c r="N19" s="37">
        <f t="shared" si="2"/>
        <v>0</v>
      </c>
      <c r="O19" s="41"/>
      <c r="P19" s="39" t="str">
        <f t="shared" si="3"/>
        <v/>
      </c>
      <c r="Q19" s="2"/>
      <c r="R19" s="67"/>
    </row>
    <row r="20" spans="1:18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x14ac:dyDescent="0.2">
      <c r="A21" s="75"/>
      <c r="B21" s="76"/>
      <c r="C21" s="77"/>
      <c r="D21" s="78"/>
      <c r="E21" s="78"/>
      <c r="F21" s="79"/>
      <c r="G21" s="80"/>
      <c r="H21" s="81"/>
      <c r="I21" s="82"/>
      <c r="J21" s="82"/>
      <c r="K21" s="82"/>
      <c r="L21" s="82"/>
      <c r="M21" s="82"/>
      <c r="N21" s="83"/>
      <c r="O21" s="84"/>
      <c r="P21" s="85"/>
    </row>
    <row r="22" spans="1:18" x14ac:dyDescent="0.2">
      <c r="A22" s="53"/>
      <c r="B22" s="69" t="s">
        <v>41</v>
      </c>
      <c r="C22" s="69"/>
      <c r="D22" s="69"/>
      <c r="E22" s="54"/>
      <c r="F22" s="54"/>
      <c r="G22" s="69" t="s">
        <v>43</v>
      </c>
      <c r="H22" s="69"/>
      <c r="I22" s="69"/>
      <c r="J22" s="54"/>
      <c r="K22" s="54"/>
      <c r="L22" s="69" t="s">
        <v>42</v>
      </c>
      <c r="M22" s="69"/>
      <c r="N22" s="69"/>
      <c r="O22" s="54"/>
      <c r="P22" s="85"/>
    </row>
    <row r="23" spans="1:18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85"/>
    </row>
    <row r="24" spans="1:18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1">
      <formula1>1</formula1>
      <formula2>0</formula2>
    </dataValidation>
    <dataValidation type="date" operator="greaterThanOrEqual" showErrorMessage="1" errorTitle="Data" error="Inserire una data superiore al 1/11/2000" sqref="B21 B11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whole" operator="greaterThanOrEqual" allowBlank="1" showErrorMessage="1" errorTitle="Valore" error="Inserire un numero maggiore o uguale a 0 (zero)!" sqref="N21 N11:N19">
      <formula1>0</formula1>
      <formula2>0</formula2>
    </dataValidation>
    <dataValidation type="decimal" operator="greaterThanOrEqual" allowBlank="1" showErrorMessage="1" errorTitle="Valore" error="Inserire un numero maggiore o uguale a 0 (zero)!" sqref="H21:M21 I18:I19 J13:L19 H12:H19 M18:M19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Euro</vt:lpstr>
      <vt:lpstr>Nota Spese Praga</vt:lpstr>
      <vt:lpstr>'Nota Spese Euro'!Area_stampa</vt:lpstr>
      <vt:lpstr>'Nota Spese Praga'!Area_stampa</vt:lpstr>
      <vt:lpstr>'Nota Spese Euro'!Titoli_stampa</vt:lpstr>
      <vt:lpstr>'Nota Spese Praga'!Titoli_stampa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Elisabetta Ciceri</cp:lastModifiedBy>
  <cp:revision>1</cp:revision>
  <cp:lastPrinted>2014-07-22T10:57:28Z</cp:lastPrinted>
  <dcterms:created xsi:type="dcterms:W3CDTF">2007-03-06T14:42:56Z</dcterms:created>
  <dcterms:modified xsi:type="dcterms:W3CDTF">2014-07-22T11:01:26Z</dcterms:modified>
</cp:coreProperties>
</file>