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985" yWindow="1230" windowWidth="17385" windowHeight="9825" tabRatio="383" activeTab="1"/>
  </bookViews>
  <sheets>
    <sheet name="Nota Spese Italia" sheetId="1" r:id="rId1"/>
    <sheet name="Nota Spese Estero (3)" sheetId="6" r:id="rId2"/>
  </sheets>
  <definedNames>
    <definedName name="_xlnm.Print_Area" localSheetId="1">'Nota Spese Estero (3)'!$A$1:$R$25</definedName>
    <definedName name="_xlnm.Print_Area" localSheetId="0">'Nota Spese Italia'!$A$1:$S$27</definedName>
    <definedName name="_xlnm.Print_Titles" localSheetId="1">'Nota Spese Estero (3)'!$1:$10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R3" i="6"/>
  <c r="R1"/>
  <c r="R5" s="1"/>
  <c r="P1" i="1"/>
  <c r="P20" i="6" l="1"/>
  <c r="H20"/>
  <c r="N20" s="1"/>
  <c r="H19"/>
  <c r="P18"/>
  <c r="H18"/>
  <c r="N18" s="1"/>
  <c r="N17"/>
  <c r="H17"/>
  <c r="H16"/>
  <c r="N16" s="1"/>
  <c r="H11" i="1" l="1"/>
  <c r="H12"/>
  <c r="H13"/>
  <c r="H14"/>
  <c r="H15"/>
  <c r="H16"/>
  <c r="H17"/>
  <c r="H18"/>
  <c r="H19"/>
  <c r="H20"/>
  <c r="H21"/>
  <c r="P20" l="1"/>
  <c r="N19"/>
  <c r="N16"/>
  <c r="H15" i="6"/>
  <c r="N15" s="1"/>
  <c r="H13"/>
  <c r="N13" s="1"/>
  <c r="H12"/>
  <c r="N12" s="1"/>
  <c r="P13"/>
  <c r="H11"/>
  <c r="N11" s="1"/>
  <c r="H14"/>
  <c r="N14" s="1"/>
  <c r="O7"/>
  <c r="P3" s="1"/>
  <c r="M7"/>
  <c r="L7"/>
  <c r="K7"/>
  <c r="J7"/>
  <c r="I7"/>
  <c r="G7"/>
  <c r="N7" l="1"/>
  <c r="H7"/>
  <c r="P1" s="1"/>
  <c r="P7" l="1"/>
  <c r="M1"/>
  <c r="P5"/>
  <c r="G7" i="1" l="1"/>
  <c r="O7"/>
  <c r="P3" s="1"/>
  <c r="M7"/>
  <c r="L7"/>
  <c r="K7"/>
  <c r="J7"/>
  <c r="I7"/>
  <c r="N20"/>
  <c r="N14"/>
  <c r="N18"/>
  <c r="N11"/>
  <c r="N15"/>
  <c r="N21"/>
  <c r="N12"/>
  <c r="N13"/>
  <c r="N17"/>
  <c r="P11"/>
  <c r="H7" l="1"/>
  <c r="P5" s="1"/>
  <c r="P21"/>
  <c r="P19"/>
  <c r="P18"/>
  <c r="P17"/>
  <c r="P12"/>
  <c r="N7" l="1"/>
  <c r="P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<sst xmlns="http://schemas.openxmlformats.org/spreadsheetml/2006/main" count="131" uniqueCount="63">
  <si>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</si>
  <si>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</si>
  <si>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</si>
  <si>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</si>
  <si>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</si>
  <si>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</si>
  <si>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</si>
  <si>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</si>
  <si>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</si>
  <si>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</si>
  <si>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</si>
  <si>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</si>
  <si>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</si>
  <si>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</si>
  <si>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</si>
  <si>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</si>
  <si>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</si>
  <si>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</si>
  <si>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</si>
  <si>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</si>
  <si>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</si>
  <si>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</si>
  <si>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</si>
  <si>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</si>
  <si>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</si>
  <si>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</si>
  <si>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</si>
  <si>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</si>
  <si>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</si>
  <si>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</si>
  <si>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</si>
  <si>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</si>
  <si>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</si>
  <si>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</si>
  <si>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</si>
  <si>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</si>
  <si>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</si>
  <si>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</si>
  <si>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</si>
  <si>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</si>
  <si>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</si>
  <si>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</si>
  <si>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</si>
  <si>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</si>
  <si>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Fulvio de Giovanni</t>
  </si>
  <si>
    <t>Daniele Milan</t>
  </si>
  <si>
    <t>pasto</t>
  </si>
  <si>
    <t>extra hotel</t>
  </si>
  <si>
    <t>taxi</t>
  </si>
  <si>
    <t>autostrada ritorno</t>
  </si>
  <si>
    <t>restituzione contanti</t>
  </si>
  <si>
    <t>spesa personale</t>
  </si>
  <si>
    <t>(importi in AED)</t>
  </si>
  <si>
    <t>followp AbuDhabi</t>
  </si>
  <si>
    <t>followup AbuDhabi</t>
  </si>
  <si>
    <t>autostrata andata</t>
  </si>
  <si>
    <t>carburante andata</t>
  </si>
  <si>
    <t>carburante ritorno</t>
  </si>
  <si>
    <t>parcheggio malpensa</t>
  </si>
  <si>
    <t>prelievo contanti</t>
  </si>
  <si>
    <t>Maggio</t>
  </si>
  <si>
    <t>05_01</t>
  </si>
  <si>
    <t>05_02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</si>
</sst>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64" fontId="1" fillId="3" borderId="23" xfId="1" applyFont="1" applyFill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vertical="center"/>
    </xf>
    <xf numFmtId="169" fontId="1" fillId="6" borderId="25" xfId="0" applyNumberFormat="1" applyFont="1" applyFill="1" applyBorder="1" applyAlignment="1" applyProtection="1">
      <alignment horizontal="center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6" xfId="0" applyNumberFormat="1" applyFont="1" applyBorder="1" applyAlignment="1" applyProtection="1">
      <alignment horizontal="righ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0" fontId="2" fillId="0" borderId="64" xfId="0" applyFont="1" applyBorder="1" applyAlignment="1" applyProtection="1">
      <alignment horizontal="right" vertical="center" wrapText="1"/>
    </xf>
    <xf numFmtId="40" fontId="2" fillId="0" borderId="64" xfId="0" applyNumberFormat="1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horizontal="right"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7" xfId="0" applyNumberFormat="1" applyFont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 wrapText="1"/>
    </xf>
    <xf numFmtId="4" fontId="1" fillId="2" borderId="71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8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38" fontId="1" fillId="0" borderId="23" xfId="0" applyNumberFormat="1" applyFont="1" applyBorder="1" applyAlignment="1" applyProtection="1">
      <alignment horizontal="center" vertical="center"/>
      <protection locked="0"/>
    </xf>
    <xf numFmtId="4" fontId="1" fillId="9" borderId="0" xfId="0" applyNumberFormat="1" applyFont="1" applyFill="1" applyAlignment="1" applyProtection="1">
      <alignment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14" fontId="1" fillId="0" borderId="16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</xf>
    <xf numFmtId="171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vertical="center"/>
    </xf>
    <xf numFmtId="0" fontId="1" fillId="0" borderId="76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  <protection locked="0"/>
    </xf>
    <xf numFmtId="17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49" fontId="12" fillId="0" borderId="21" xfId="0" applyNumberFormat="1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38" fontId="12" fillId="0" borderId="17" xfId="0" applyNumberFormat="1" applyFont="1" applyBorder="1" applyAlignment="1" applyProtection="1">
      <alignment horizontal="center" vertical="center"/>
      <protection locked="0"/>
    </xf>
    <xf numFmtId="171" fontId="12" fillId="0" borderId="18" xfId="0" applyNumberFormat="1" applyFont="1" applyBorder="1" applyAlignment="1" applyProtection="1">
      <alignment horizontal="right" vertical="center"/>
    </xf>
    <xf numFmtId="171" fontId="12" fillId="0" borderId="15" xfId="0" applyNumberFormat="1" applyFont="1" applyBorder="1" applyAlignment="1" applyProtection="1">
      <alignment horizontal="right" vertical="center"/>
      <protection locked="0"/>
    </xf>
    <xf numFmtId="171" fontId="12" fillId="0" borderId="19" xfId="0" applyNumberFormat="1" applyFont="1" applyBorder="1" applyAlignment="1" applyProtection="1">
      <alignment horizontal="right" vertical="center"/>
      <protection locked="0"/>
    </xf>
    <xf numFmtId="164" fontId="12" fillId="3" borderId="23" xfId="1" applyFont="1" applyFill="1" applyBorder="1" applyAlignment="1" applyProtection="1">
      <alignment horizontal="right" vertical="center"/>
    </xf>
    <xf numFmtId="4" fontId="12" fillId="4" borderId="23" xfId="0" applyNumberFormat="1" applyFont="1" applyFill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</xf>
    <xf numFmtId="0" fontId="12" fillId="0" borderId="64" xfId="0" applyFont="1" applyBorder="1" applyAlignment="1" applyProtection="1">
      <alignment vertical="center"/>
    </xf>
    <xf numFmtId="172" fontId="2" fillId="0" borderId="0" xfId="0" applyNumberFormat="1" applyFont="1" applyAlignment="1" applyProtection="1">
      <alignment vertical="center"/>
    </xf>
    <xf numFmtId="172" fontId="12" fillId="0" borderId="0" xfId="0" applyNumberFormat="1" applyFont="1" applyAlignment="1" applyProtection="1">
      <alignment vertical="center"/>
    </xf>
    <xf numFmtId="0" fontId="2" fillId="5" borderId="30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1" xfId="0" applyFont="1" applyFill="1" applyBorder="1" applyAlignment="1" applyProtection="1">
      <alignment horizontal="center" vertical="center" wrapText="1"/>
    </xf>
    <xf numFmtId="0" fontId="2" fillId="7" borderId="71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2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view="pageBreakPreview" zoomScale="50" zoomScaleSheetLayoutView="50" workbookViewId="0">
      <pane ySplit="5" topLeftCell="A6" activePane="bottomLeft" state="frozen"/>
      <selection pane="bottomLeft" activeCell="J19" sqref="J19:J20"/>
    </sheetView>
  </sheetViews>
  <sheetFormatPr defaultRowHeight="18.75"/>
  <cols>
    <col min="1" max="1" width="6.7109375" style="1" customWidth="1"/>
    <col min="2" max="2" width="19.42578125" style="2" customWidth="1"/>
    <col min="3" max="3" width="24.710937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35" t="s">
        <v>0</v>
      </c>
      <c r="C1" s="135"/>
      <c r="D1" s="135"/>
      <c r="E1" s="126" t="s">
        <v>44</v>
      </c>
      <c r="F1" s="126"/>
      <c r="G1" s="48" t="s">
        <v>60</v>
      </c>
      <c r="H1" s="47" t="s">
        <v>61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82.870207020702082</v>
      </c>
      <c r="Q1" s="3" t="s">
        <v>28</v>
      </c>
    </row>
    <row r="2" spans="1:19" s="8" customFormat="1" ht="35.25" customHeight="1">
      <c r="A2" s="4"/>
      <c r="B2" s="125" t="s">
        <v>2</v>
      </c>
      <c r="C2" s="125"/>
      <c r="D2" s="125"/>
      <c r="E2" s="126" t="s">
        <v>45</v>
      </c>
      <c r="F2" s="126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25" t="s">
        <v>26</v>
      </c>
      <c r="C3" s="125"/>
      <c r="D3" s="125"/>
      <c r="E3" s="126" t="s">
        <v>28</v>
      </c>
      <c r="F3" s="126"/>
      <c r="N3" s="10" t="s">
        <v>4</v>
      </c>
      <c r="O3" s="11"/>
      <c r="P3" s="12">
        <f>+O7</f>
        <v>128.60000000000002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0"/>
      <c r="D5" s="20"/>
      <c r="E5" s="56">
        <v>11</v>
      </c>
      <c r="F5" s="14"/>
      <c r="G5" s="10" t="s">
        <v>7</v>
      </c>
      <c r="H5" s="21">
        <v>1.81</v>
      </c>
      <c r="N5" s="124" t="s">
        <v>8</v>
      </c>
      <c r="O5" s="124"/>
      <c r="P5" s="22">
        <f>P1-P2-P3-P4</f>
        <v>-45.72979297929794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9"/>
      <c r="B7" s="50"/>
      <c r="C7" s="50"/>
      <c r="D7" s="51" t="s">
        <v>29</v>
      </c>
      <c r="E7" s="131" t="s">
        <v>11</v>
      </c>
      <c r="F7" s="132"/>
      <c r="G7" s="25">
        <f t="shared" ref="G7:O7" si="0">SUM(G11:G21)</f>
        <v>114.6</v>
      </c>
      <c r="H7" s="25">
        <f t="shared" si="0"/>
        <v>18.670207020702072</v>
      </c>
      <c r="I7" s="62">
        <f t="shared" si="0"/>
        <v>36.5</v>
      </c>
      <c r="J7" s="68">
        <f t="shared" si="0"/>
        <v>23.8</v>
      </c>
      <c r="K7" s="63">
        <f t="shared" si="0"/>
        <v>0</v>
      </c>
      <c r="L7" s="63">
        <f t="shared" si="0"/>
        <v>0</v>
      </c>
      <c r="M7" s="63">
        <f t="shared" si="0"/>
        <v>3.9</v>
      </c>
      <c r="N7" s="63">
        <f t="shared" si="0"/>
        <v>82.870207020702068</v>
      </c>
      <c r="O7" s="64">
        <f t="shared" si="0"/>
        <v>128.60000000000002</v>
      </c>
      <c r="P7" s="13">
        <f>+N7-SUM(I7:M7)</f>
        <v>18.670207020702065</v>
      </c>
    </row>
    <row r="8" spans="1:19" ht="36" customHeight="1" thickTop="1" thickBot="1">
      <c r="A8" s="141"/>
      <c r="B8" s="61"/>
      <c r="C8" s="143" t="s">
        <v>13</v>
      </c>
      <c r="D8" s="145" t="s">
        <v>25</v>
      </c>
      <c r="E8" s="144" t="s">
        <v>14</v>
      </c>
      <c r="F8" s="146" t="s">
        <v>34</v>
      </c>
      <c r="G8" s="147" t="s">
        <v>15</v>
      </c>
      <c r="H8" s="148" t="s">
        <v>16</v>
      </c>
      <c r="I8" s="127" t="s">
        <v>37</v>
      </c>
      <c r="J8" s="127" t="s">
        <v>39</v>
      </c>
      <c r="K8" s="127" t="s">
        <v>38</v>
      </c>
      <c r="L8" s="129" t="s">
        <v>35</v>
      </c>
      <c r="M8" s="130"/>
      <c r="N8" s="139" t="s">
        <v>17</v>
      </c>
      <c r="O8" s="151" t="s">
        <v>18</v>
      </c>
      <c r="P8" s="138" t="s">
        <v>19</v>
      </c>
      <c r="R8" s="2"/>
    </row>
    <row r="9" spans="1:19" ht="36" customHeight="1" thickTop="1" thickBot="1">
      <c r="A9" s="142"/>
      <c r="B9" s="61" t="s">
        <v>12</v>
      </c>
      <c r="C9" s="144"/>
      <c r="D9" s="144"/>
      <c r="E9" s="144"/>
      <c r="F9" s="146"/>
      <c r="G9" s="147"/>
      <c r="H9" s="149"/>
      <c r="I9" s="128" t="s">
        <v>37</v>
      </c>
      <c r="J9" s="128"/>
      <c r="K9" s="128" t="s">
        <v>36</v>
      </c>
      <c r="L9" s="133" t="s">
        <v>23</v>
      </c>
      <c r="M9" s="136" t="s">
        <v>24</v>
      </c>
      <c r="N9" s="140"/>
      <c r="O9" s="152"/>
      <c r="P9" s="138"/>
      <c r="R9" s="2"/>
    </row>
    <row r="10" spans="1:19" ht="37.5" customHeight="1" thickTop="1" thickBot="1">
      <c r="A10" s="142"/>
      <c r="B10" s="52"/>
      <c r="C10" s="144"/>
      <c r="D10" s="144"/>
      <c r="E10" s="144"/>
      <c r="F10" s="146"/>
      <c r="G10" s="26" t="s">
        <v>20</v>
      </c>
      <c r="H10" s="150"/>
      <c r="I10" s="128"/>
      <c r="J10" s="128"/>
      <c r="K10" s="128"/>
      <c r="L10" s="134"/>
      <c r="M10" s="137"/>
      <c r="N10" s="140"/>
      <c r="O10" s="152"/>
      <c r="P10" s="138"/>
      <c r="R10" s="2"/>
    </row>
    <row r="11" spans="1:19" ht="30" customHeight="1" thickTop="1">
      <c r="A11" s="27">
        <v>1</v>
      </c>
      <c r="B11" s="28">
        <v>41764</v>
      </c>
      <c r="C11" s="29" t="s">
        <v>54</v>
      </c>
      <c r="D11" s="29" t="s">
        <v>51</v>
      </c>
      <c r="E11" s="66"/>
      <c r="F11" s="66"/>
      <c r="G11" s="106"/>
      <c r="H11" s="65">
        <f t="shared" ref="H11:H21" si="1">IF($E$3="si",($H$5/$H$6*G11),IF($E$3="no",G11*$H$4,0))</f>
        <v>0</v>
      </c>
      <c r="I11" s="34"/>
      <c r="J11" s="34"/>
      <c r="K11" s="34"/>
      <c r="L11" s="35"/>
      <c r="M11" s="37"/>
      <c r="N11" s="38">
        <f t="shared" ref="N11:N21" si="2">SUM(H11:M11)</f>
        <v>0</v>
      </c>
      <c r="O11" s="41">
        <v>67.5</v>
      </c>
      <c r="P11" s="39" t="str">
        <f>IF($F13="Milano","X","")</f>
        <v/>
      </c>
      <c r="R11" s="2"/>
    </row>
    <row r="12" spans="1:19" ht="30" customHeight="1">
      <c r="A12" s="40">
        <v>2</v>
      </c>
      <c r="B12" s="28">
        <v>41764</v>
      </c>
      <c r="C12" s="29" t="s">
        <v>54</v>
      </c>
      <c r="D12" s="29" t="s">
        <v>55</v>
      </c>
      <c r="E12" s="66"/>
      <c r="F12" s="66"/>
      <c r="G12" s="100"/>
      <c r="H12" s="65">
        <f t="shared" si="1"/>
        <v>0</v>
      </c>
      <c r="I12" s="69">
        <v>1.7</v>
      </c>
      <c r="J12" s="69"/>
      <c r="K12" s="34"/>
      <c r="L12" s="35"/>
      <c r="M12" s="37"/>
      <c r="N12" s="38">
        <f t="shared" si="2"/>
        <v>1.7</v>
      </c>
      <c r="O12" s="41"/>
      <c r="P12" s="39" t="str">
        <f>IF($F14="Milano","X","")</f>
        <v/>
      </c>
      <c r="R12" s="2"/>
    </row>
    <row r="13" spans="1:19" ht="30" customHeight="1">
      <c r="A13" s="40">
        <v>4</v>
      </c>
      <c r="B13" s="28">
        <v>41767</v>
      </c>
      <c r="C13" s="29" t="s">
        <v>54</v>
      </c>
      <c r="D13" s="29" t="s">
        <v>49</v>
      </c>
      <c r="E13" s="66"/>
      <c r="F13" s="66"/>
      <c r="G13" s="107"/>
      <c r="H13" s="65">
        <f t="shared" si="1"/>
        <v>0</v>
      </c>
      <c r="I13" s="103">
        <v>1.7</v>
      </c>
      <c r="J13" s="69"/>
      <c r="K13" s="34"/>
      <c r="L13" s="35"/>
      <c r="M13" s="35"/>
      <c r="N13" s="38">
        <f t="shared" si="2"/>
        <v>1.7</v>
      </c>
      <c r="O13" s="41">
        <v>1.7</v>
      </c>
      <c r="P13" s="39"/>
      <c r="R13" s="2"/>
    </row>
    <row r="14" spans="1:19" ht="30" customHeight="1">
      <c r="A14" s="40">
        <v>5</v>
      </c>
      <c r="B14" s="28">
        <v>41764</v>
      </c>
      <c r="C14" s="29" t="s">
        <v>54</v>
      </c>
      <c r="D14" s="102" t="s">
        <v>56</v>
      </c>
      <c r="E14" s="30"/>
      <c r="F14" s="31"/>
      <c r="G14" s="96">
        <v>57.3</v>
      </c>
      <c r="H14" s="65">
        <f t="shared" si="1"/>
        <v>9.3351035103510362</v>
      </c>
      <c r="I14" s="37"/>
      <c r="J14" s="34"/>
      <c r="K14" s="34"/>
      <c r="L14" s="35"/>
      <c r="M14" s="104"/>
      <c r="N14" s="38">
        <f t="shared" si="2"/>
        <v>9.3351035103510362</v>
      </c>
      <c r="O14" s="41"/>
      <c r="P14" s="39"/>
      <c r="R14" s="2"/>
    </row>
    <row r="15" spans="1:19" ht="30" customHeight="1">
      <c r="A15" s="40">
        <v>6</v>
      </c>
      <c r="B15" s="28">
        <v>41767</v>
      </c>
      <c r="C15" s="29" t="s">
        <v>54</v>
      </c>
      <c r="D15" s="42" t="s">
        <v>57</v>
      </c>
      <c r="E15" s="67"/>
      <c r="F15" s="67"/>
      <c r="G15" s="96">
        <v>57.3</v>
      </c>
      <c r="H15" s="65">
        <f t="shared" si="1"/>
        <v>9.3351035103510362</v>
      </c>
      <c r="I15" s="69"/>
      <c r="J15" s="69"/>
      <c r="K15" s="34"/>
      <c r="L15" s="35"/>
      <c r="M15" s="37"/>
      <c r="N15" s="38">
        <f t="shared" si="2"/>
        <v>9.3351035103510362</v>
      </c>
      <c r="O15" s="41"/>
      <c r="P15" s="39"/>
      <c r="R15" s="2"/>
    </row>
    <row r="16" spans="1:19" ht="30" customHeight="1">
      <c r="A16" s="40">
        <v>7</v>
      </c>
      <c r="B16" s="28">
        <v>41764</v>
      </c>
      <c r="C16" s="29" t="s">
        <v>54</v>
      </c>
      <c r="D16" s="42" t="s">
        <v>58</v>
      </c>
      <c r="E16" s="67"/>
      <c r="F16" s="67"/>
      <c r="G16" s="97"/>
      <c r="H16" s="65">
        <f t="shared" si="1"/>
        <v>0</v>
      </c>
      <c r="I16" s="69">
        <v>33.1</v>
      </c>
      <c r="J16" s="69"/>
      <c r="K16" s="34"/>
      <c r="L16" s="35"/>
      <c r="M16" s="37"/>
      <c r="N16" s="38">
        <f t="shared" si="2"/>
        <v>33.1</v>
      </c>
      <c r="O16" s="41">
        <v>33.1</v>
      </c>
      <c r="P16" s="39"/>
      <c r="R16" s="2"/>
    </row>
    <row r="17" spans="1:18" ht="30" customHeight="1">
      <c r="A17" s="40">
        <v>8</v>
      </c>
      <c r="B17" s="28">
        <v>41764</v>
      </c>
      <c r="C17" s="29" t="s">
        <v>54</v>
      </c>
      <c r="D17" s="42" t="s">
        <v>46</v>
      </c>
      <c r="E17" s="67"/>
      <c r="F17" s="67"/>
      <c r="G17" s="96"/>
      <c r="H17" s="65">
        <f t="shared" si="1"/>
        <v>0</v>
      </c>
      <c r="I17" s="69"/>
      <c r="J17" s="69"/>
      <c r="K17" s="34"/>
      <c r="L17" s="35"/>
      <c r="M17" s="35">
        <v>3.9</v>
      </c>
      <c r="N17" s="38">
        <f t="shared" si="2"/>
        <v>3.9</v>
      </c>
      <c r="O17" s="41"/>
      <c r="P17" s="39" t="str">
        <f t="shared" ref="P17:P20" si="3">IF($F17="Milano","X","")</f>
        <v/>
      </c>
      <c r="R17" s="2"/>
    </row>
    <row r="18" spans="1:18" ht="30" customHeight="1">
      <c r="A18" s="40">
        <v>9</v>
      </c>
      <c r="B18" s="28">
        <v>41764</v>
      </c>
      <c r="C18" s="29" t="s">
        <v>54</v>
      </c>
      <c r="D18" s="42" t="s">
        <v>51</v>
      </c>
      <c r="E18" s="43"/>
      <c r="F18" s="44"/>
      <c r="G18" s="98"/>
      <c r="H18" s="65">
        <f t="shared" si="1"/>
        <v>0</v>
      </c>
      <c r="I18" s="34"/>
      <c r="J18" s="34"/>
      <c r="K18" s="34"/>
      <c r="L18" s="35"/>
      <c r="M18" s="104"/>
      <c r="N18" s="38">
        <f t="shared" si="2"/>
        <v>0</v>
      </c>
      <c r="O18" s="41">
        <v>13.5</v>
      </c>
      <c r="P18" s="39" t="str">
        <f t="shared" si="3"/>
        <v/>
      </c>
      <c r="R18" s="2"/>
    </row>
    <row r="19" spans="1:18" ht="30" customHeight="1">
      <c r="A19" s="40">
        <v>10</v>
      </c>
      <c r="B19" s="28">
        <v>41771</v>
      </c>
      <c r="C19" s="29" t="s">
        <v>53</v>
      </c>
      <c r="D19" s="30" t="s">
        <v>48</v>
      </c>
      <c r="E19" s="30"/>
      <c r="F19" s="66"/>
      <c r="G19" s="32"/>
      <c r="H19" s="65">
        <f t="shared" si="1"/>
        <v>0</v>
      </c>
      <c r="I19" s="34"/>
      <c r="J19" s="35">
        <v>12.8</v>
      </c>
      <c r="K19" s="108"/>
      <c r="L19" s="105"/>
      <c r="M19" s="105"/>
      <c r="N19" s="38">
        <f t="shared" si="2"/>
        <v>12.8</v>
      </c>
      <c r="O19" s="41">
        <v>12.8</v>
      </c>
      <c r="P19" s="39" t="str">
        <f t="shared" si="3"/>
        <v/>
      </c>
      <c r="R19" s="2"/>
    </row>
    <row r="20" spans="1:18" ht="30" customHeight="1">
      <c r="A20" s="40">
        <v>11</v>
      </c>
      <c r="B20" s="45">
        <v>41759</v>
      </c>
      <c r="C20" s="29" t="s">
        <v>53</v>
      </c>
      <c r="D20" s="30" t="s">
        <v>48</v>
      </c>
      <c r="E20" s="30"/>
      <c r="F20" s="31"/>
      <c r="G20" s="32"/>
      <c r="H20" s="65">
        <f t="shared" si="1"/>
        <v>0</v>
      </c>
      <c r="I20" s="34"/>
      <c r="J20" s="35">
        <v>11</v>
      </c>
      <c r="K20" s="34"/>
      <c r="L20" s="35"/>
      <c r="M20" s="35"/>
      <c r="N20" s="38">
        <f t="shared" si="2"/>
        <v>11</v>
      </c>
      <c r="O20" s="41"/>
      <c r="P20" s="39" t="str">
        <f t="shared" si="3"/>
        <v/>
      </c>
      <c r="R20" s="2"/>
    </row>
    <row r="21" spans="1:18" ht="30" customHeight="1">
      <c r="A21" s="40">
        <v>12</v>
      </c>
      <c r="B21" s="28"/>
      <c r="C21" s="29"/>
      <c r="D21" s="42"/>
      <c r="E21" s="66"/>
      <c r="F21" s="66"/>
      <c r="G21" s="96"/>
      <c r="H21" s="65">
        <f t="shared" si="1"/>
        <v>0</v>
      </c>
      <c r="I21" s="69"/>
      <c r="J21" s="69"/>
      <c r="K21" s="34"/>
      <c r="L21" s="35"/>
      <c r="M21" s="35"/>
      <c r="N21" s="38">
        <f t="shared" si="2"/>
        <v>0</v>
      </c>
      <c r="O21" s="41"/>
      <c r="P21" s="39" t="str">
        <f>IF($F20="Milano","X","")</f>
        <v/>
      </c>
      <c r="R21" s="2"/>
    </row>
    <row r="23" spans="1:18">
      <c r="A23" s="57"/>
      <c r="B23" s="58"/>
      <c r="C23" s="58"/>
      <c r="D23" s="58"/>
      <c r="E23" s="58"/>
      <c r="F23" s="58"/>
      <c r="G23" s="58"/>
      <c r="H23" s="58"/>
      <c r="I23" s="58"/>
      <c r="J23" s="99"/>
      <c r="K23" s="99"/>
      <c r="L23" s="58"/>
      <c r="M23" s="58"/>
      <c r="N23" s="58"/>
      <c r="O23" s="58"/>
      <c r="P23" s="99"/>
      <c r="Q23" s="3"/>
    </row>
    <row r="24" spans="1:18">
      <c r="A24" s="80"/>
      <c r="B24" s="81"/>
      <c r="C24" s="82"/>
      <c r="D24" s="83"/>
      <c r="E24" s="83"/>
      <c r="F24" s="84"/>
      <c r="G24" s="85"/>
      <c r="H24" s="86"/>
      <c r="I24" s="87"/>
      <c r="J24" s="99"/>
      <c r="K24" s="99"/>
      <c r="L24" s="87"/>
      <c r="M24" s="87"/>
      <c r="N24" s="88"/>
      <c r="O24" s="89"/>
      <c r="P24" s="99"/>
      <c r="Q24" s="3"/>
    </row>
    <row r="25" spans="1:18">
      <c r="A25" s="57"/>
      <c r="B25" s="74" t="s">
        <v>41</v>
      </c>
      <c r="C25" s="74"/>
      <c r="D25" s="74"/>
      <c r="E25" s="58"/>
      <c r="F25" s="58"/>
      <c r="G25" s="74" t="s">
        <v>43</v>
      </c>
      <c r="H25" s="74"/>
      <c r="I25" s="74"/>
      <c r="J25" s="99"/>
      <c r="K25" s="99"/>
      <c r="L25" s="74" t="s">
        <v>42</v>
      </c>
      <c r="M25" s="74"/>
      <c r="N25" s="74"/>
      <c r="O25" s="58"/>
      <c r="P25" s="99"/>
      <c r="Q25" s="3"/>
    </row>
    <row r="26" spans="1:18">
      <c r="A26" s="57"/>
      <c r="B26" s="58"/>
      <c r="C26" s="58"/>
      <c r="D26" s="58"/>
      <c r="E26" s="58"/>
      <c r="F26" s="58"/>
      <c r="G26" s="58"/>
      <c r="H26" s="58"/>
      <c r="I26" s="58"/>
      <c r="J26" s="99"/>
      <c r="K26" s="99"/>
      <c r="L26" s="58"/>
      <c r="M26" s="58"/>
      <c r="N26" s="58"/>
      <c r="O26" s="58"/>
      <c r="P26" s="99"/>
      <c r="Q26" s="3"/>
    </row>
    <row r="27" spans="1:18">
      <c r="A27" s="57"/>
      <c r="B27" s="58"/>
      <c r="C27" s="58"/>
      <c r="D27" s="58"/>
      <c r="E27" s="58"/>
      <c r="F27" s="58"/>
      <c r="G27" s="58"/>
      <c r="H27" s="58"/>
      <c r="I27" s="58"/>
      <c r="J27" s="99"/>
      <c r="K27" s="99"/>
      <c r="L27" s="58"/>
      <c r="M27" s="58"/>
      <c r="N27" s="58"/>
      <c r="O27" s="58"/>
      <c r="P27" s="99"/>
      <c r="Q27" s="3"/>
    </row>
  </sheetData>
  <sortState ref="B11:O26">
    <sortCondition ref="B11"/>
  </sortState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4 N11:N21">
      <formula1>0</formula1>
      <formula2>0</formula2>
    </dataValidation>
    <dataValidation type="decimal" operator="greaterThanOrEqual" allowBlank="1" showErrorMessage="1" errorTitle="Valore" error="Inserire un numero maggiore o uguale a 0 (zero)!" sqref="H24:M24 H11:K11 J14:J21 K16:K21 H12:I21 L19:M21 L15:M17 L18 L13:L14 M13 L11:M12 J12 J13:K13">
      <formula1>0</formula1>
      <formula2>0</formula2>
    </dataValidation>
    <dataValidation type="textLength" operator="greaterThan" allowBlank="1" showErrorMessage="1" sqref="D24:E24 F21 D15:E18">
      <formula1>1</formula1>
      <formula2>0</formula2>
    </dataValidation>
    <dataValidation type="textLength" operator="greaterThan" sqref="F24 G21 G16 F15:F18">
      <formula1>1</formula1>
      <formula2>0</formula2>
    </dataValidation>
    <dataValidation type="date" operator="greaterThanOrEqual" showErrorMessage="1" errorTitle="Data" error="Inserire una data superiore al 1/11/2000" sqref="B24 B20">
      <formula1>36831</formula1>
      <formula2>0</formula2>
    </dataValidation>
    <dataValidation type="textLength" operator="greaterThan" allowBlank="1" sqref="C24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view="pageBreakPreview" zoomScale="50" zoomScaleSheetLayoutView="50" workbookViewId="0">
      <pane ySplit="5" topLeftCell="A6" activePane="bottomLeft" state="frozen"/>
      <selection pane="bottomLeft" activeCell="R18" activeCellId="2" sqref="R15 R17 R18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35" t="s">
        <v>0</v>
      </c>
      <c r="C1" s="135"/>
      <c r="D1" s="126" t="s">
        <v>44</v>
      </c>
      <c r="E1" s="126"/>
      <c r="F1" s="48" t="s">
        <v>60</v>
      </c>
      <c r="G1" s="47" t="s">
        <v>62</v>
      </c>
      <c r="L1" s="8" t="s">
        <v>31</v>
      </c>
      <c r="M1" s="3">
        <f>+P1-N7</f>
        <v>0</v>
      </c>
      <c r="N1" s="5" t="s">
        <v>1</v>
      </c>
      <c r="O1" s="6"/>
      <c r="P1" s="54">
        <f>SUM(H7:M7)</f>
        <v>1373.44</v>
      </c>
      <c r="Q1" s="3" t="s">
        <v>28</v>
      </c>
      <c r="R1" s="122">
        <f>SUM(R11,R13:R15,R17:R18)</f>
        <v>270.97000000000003</v>
      </c>
    </row>
    <row r="2" spans="1:18" s="8" customFormat="1" ht="57.75" customHeight="1">
      <c r="A2" s="4"/>
      <c r="B2" s="125" t="s">
        <v>2</v>
      </c>
      <c r="C2" s="125"/>
      <c r="D2" s="126" t="s">
        <v>45</v>
      </c>
      <c r="E2" s="126"/>
      <c r="F2" s="9"/>
      <c r="G2" s="9"/>
      <c r="N2" s="10" t="s">
        <v>3</v>
      </c>
      <c r="O2" s="11"/>
      <c r="P2" s="12"/>
      <c r="Q2" s="3" t="s">
        <v>27</v>
      </c>
      <c r="R2" s="122"/>
    </row>
    <row r="3" spans="1:18" s="8" customFormat="1" ht="35.25" customHeight="1">
      <c r="A3" s="4"/>
      <c r="B3" s="125" t="s">
        <v>26</v>
      </c>
      <c r="C3" s="125"/>
      <c r="D3" s="126" t="s">
        <v>28</v>
      </c>
      <c r="E3" s="126"/>
      <c r="N3" s="10" t="s">
        <v>4</v>
      </c>
      <c r="O3" s="11"/>
      <c r="P3" s="59">
        <f>+O7</f>
        <v>1533.44</v>
      </c>
      <c r="Q3" s="13"/>
      <c r="R3" s="122">
        <f>SUM(R11:R12,R15:R17,R19)</f>
        <v>302.12</v>
      </c>
    </row>
    <row r="4" spans="1:18" s="8" customFormat="1" ht="35.25" customHeight="1" thickBot="1">
      <c r="A4" s="4"/>
      <c r="D4" s="14"/>
      <c r="E4" s="14"/>
      <c r="F4" s="10" t="s">
        <v>21</v>
      </c>
      <c r="G4" s="75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22"/>
    </row>
    <row r="5" spans="1:18" s="8" customFormat="1" ht="43.5" customHeight="1" thickTop="1" thickBot="1">
      <c r="A5" s="4"/>
      <c r="B5" s="19" t="s">
        <v>6</v>
      </c>
      <c r="C5" s="20"/>
      <c r="D5" s="56">
        <v>9</v>
      </c>
      <c r="E5" s="14"/>
      <c r="F5" s="10" t="s">
        <v>7</v>
      </c>
      <c r="G5" s="75">
        <v>1.1100000000000001</v>
      </c>
      <c r="N5" s="124" t="s">
        <v>8</v>
      </c>
      <c r="O5" s="124"/>
      <c r="P5" s="55">
        <f>P1-P2-P3-P4</f>
        <v>-160</v>
      </c>
      <c r="Q5" s="13"/>
      <c r="R5" s="123">
        <f>R1-R3</f>
        <v>-31.149999999999977</v>
      </c>
    </row>
    <row r="6" spans="1:18" s="8" customFormat="1" ht="43.5" customHeight="1" thickTop="1" thickBot="1">
      <c r="A6" s="4"/>
      <c r="B6" s="53" t="s">
        <v>52</v>
      </c>
      <c r="C6" s="53"/>
      <c r="D6" s="14"/>
      <c r="E6" s="14"/>
      <c r="F6" s="10" t="s">
        <v>10</v>
      </c>
      <c r="G6" s="94">
        <v>11.11</v>
      </c>
      <c r="Q6" s="13"/>
    </row>
    <row r="7" spans="1:18" s="8" customFormat="1" ht="27" customHeight="1" thickTop="1" thickBot="1">
      <c r="A7" s="153" t="s">
        <v>30</v>
      </c>
      <c r="B7" s="154"/>
      <c r="C7" s="155"/>
      <c r="D7" s="156" t="s">
        <v>11</v>
      </c>
      <c r="E7" s="157"/>
      <c r="F7" s="157"/>
      <c r="G7" s="95">
        <f t="shared" ref="G7:O7" si="0">SUM(G11:G20)</f>
        <v>0</v>
      </c>
      <c r="H7" s="93">
        <f t="shared" si="0"/>
        <v>0</v>
      </c>
      <c r="I7" s="77">
        <f t="shared" si="0"/>
        <v>0</v>
      </c>
      <c r="J7" s="77">
        <f t="shared" si="0"/>
        <v>135</v>
      </c>
      <c r="K7" s="77">
        <f t="shared" si="0"/>
        <v>0</v>
      </c>
      <c r="L7" s="77">
        <f t="shared" si="0"/>
        <v>0</v>
      </c>
      <c r="M7" s="78">
        <f t="shared" si="0"/>
        <v>1238.44</v>
      </c>
      <c r="N7" s="76">
        <f t="shared" si="0"/>
        <v>1373.44</v>
      </c>
      <c r="O7" s="79">
        <f t="shared" si="0"/>
        <v>1533.44</v>
      </c>
      <c r="P7" s="13">
        <f>+N7-SUM(H7:M7)</f>
        <v>0</v>
      </c>
    </row>
    <row r="8" spans="1:18" ht="36" customHeight="1" thickTop="1" thickBot="1">
      <c r="A8" s="142"/>
      <c r="B8" s="144" t="s">
        <v>12</v>
      </c>
      <c r="C8" s="144" t="s">
        <v>13</v>
      </c>
      <c r="D8" s="158" t="s">
        <v>25</v>
      </c>
      <c r="E8" s="144" t="s">
        <v>33</v>
      </c>
      <c r="F8" s="160" t="s">
        <v>32</v>
      </c>
      <c r="G8" s="161" t="s">
        <v>15</v>
      </c>
      <c r="H8" s="163" t="s">
        <v>16</v>
      </c>
      <c r="I8" s="128" t="s">
        <v>37</v>
      </c>
      <c r="J8" s="127" t="s">
        <v>39</v>
      </c>
      <c r="K8" s="127" t="s">
        <v>38</v>
      </c>
      <c r="L8" s="164" t="s">
        <v>22</v>
      </c>
      <c r="M8" s="165"/>
      <c r="N8" s="140" t="s">
        <v>17</v>
      </c>
      <c r="O8" s="152" t="s">
        <v>18</v>
      </c>
      <c r="P8" s="138" t="s">
        <v>19</v>
      </c>
      <c r="Q8" s="2"/>
      <c r="R8" s="166" t="s">
        <v>40</v>
      </c>
    </row>
    <row r="9" spans="1:18" ht="36" customHeight="1" thickTop="1" thickBot="1">
      <c r="A9" s="142"/>
      <c r="B9" s="144" t="s">
        <v>12</v>
      </c>
      <c r="C9" s="144"/>
      <c r="D9" s="159"/>
      <c r="E9" s="144"/>
      <c r="F9" s="160"/>
      <c r="G9" s="162"/>
      <c r="H9" s="163" t="s">
        <v>37</v>
      </c>
      <c r="I9" s="128" t="s">
        <v>37</v>
      </c>
      <c r="J9" s="128"/>
      <c r="K9" s="128" t="s">
        <v>36</v>
      </c>
      <c r="L9" s="133" t="s">
        <v>23</v>
      </c>
      <c r="M9" s="170" t="s">
        <v>24</v>
      </c>
      <c r="N9" s="140"/>
      <c r="O9" s="152"/>
      <c r="P9" s="138"/>
      <c r="Q9" s="2"/>
      <c r="R9" s="167"/>
    </row>
    <row r="10" spans="1:18" ht="37.5" customHeight="1" thickTop="1" thickBot="1">
      <c r="A10" s="142"/>
      <c r="B10" s="144"/>
      <c r="C10" s="144"/>
      <c r="D10" s="159"/>
      <c r="E10" s="144"/>
      <c r="F10" s="160"/>
      <c r="G10" s="92" t="s">
        <v>20</v>
      </c>
      <c r="H10" s="163"/>
      <c r="I10" s="128"/>
      <c r="J10" s="128"/>
      <c r="K10" s="128"/>
      <c r="L10" s="169"/>
      <c r="M10" s="137"/>
      <c r="N10" s="140"/>
      <c r="O10" s="152"/>
      <c r="P10" s="138"/>
      <c r="Q10" s="2"/>
      <c r="R10" s="168"/>
    </row>
    <row r="11" spans="1:18" ht="30" customHeight="1" thickTop="1">
      <c r="A11" s="27">
        <v>1</v>
      </c>
      <c r="B11" s="45">
        <v>41767</v>
      </c>
      <c r="C11" s="29" t="s">
        <v>53</v>
      </c>
      <c r="D11" s="101" t="s">
        <v>47</v>
      </c>
      <c r="E11" s="30"/>
      <c r="F11" s="31"/>
      <c r="G11" s="91"/>
      <c r="H11" s="33">
        <f t="shared" ref="H11:H15" si="1">IF($D$3="si",($G$5/$G$6*G11),IF($D$3="no",G11*$G$4,0))</f>
        <v>0</v>
      </c>
      <c r="I11" s="34"/>
      <c r="J11" s="35"/>
      <c r="K11" s="34"/>
      <c r="L11" s="34"/>
      <c r="M11" s="34">
        <v>880.44</v>
      </c>
      <c r="N11" s="38">
        <f t="shared" ref="N11:N15" si="2">SUM(H11:M11)</f>
        <v>880.44</v>
      </c>
      <c r="O11" s="41">
        <v>880.44</v>
      </c>
      <c r="P11" s="39"/>
      <c r="Q11" s="2"/>
      <c r="R11" s="70">
        <v>174.3</v>
      </c>
    </row>
    <row r="12" spans="1:18" ht="30" customHeight="1">
      <c r="A12" s="40">
        <v>2</v>
      </c>
      <c r="B12" s="45">
        <v>41764</v>
      </c>
      <c r="C12" s="29" t="s">
        <v>53</v>
      </c>
      <c r="D12" s="30" t="s">
        <v>59</v>
      </c>
      <c r="E12" s="30"/>
      <c r="F12" s="31"/>
      <c r="G12" s="32"/>
      <c r="H12" s="33">
        <f t="shared" si="1"/>
        <v>0</v>
      </c>
      <c r="I12" s="34"/>
      <c r="J12" s="35"/>
      <c r="K12" s="34"/>
      <c r="L12" s="34"/>
      <c r="M12" s="34"/>
      <c r="N12" s="38">
        <f t="shared" si="2"/>
        <v>0</v>
      </c>
      <c r="O12" s="41">
        <v>300</v>
      </c>
      <c r="P12" s="39"/>
      <c r="Q12" s="2"/>
      <c r="R12" s="70">
        <v>58.83</v>
      </c>
    </row>
    <row r="13" spans="1:18" ht="30" customHeight="1">
      <c r="A13" s="40">
        <v>3</v>
      </c>
      <c r="B13" s="45">
        <v>41764</v>
      </c>
      <c r="C13" s="29" t="s">
        <v>53</v>
      </c>
      <c r="D13" s="30" t="s">
        <v>48</v>
      </c>
      <c r="E13" s="30"/>
      <c r="F13" s="31"/>
      <c r="G13" s="32"/>
      <c r="H13" s="33">
        <f t="shared" si="1"/>
        <v>0</v>
      </c>
      <c r="I13" s="34"/>
      <c r="J13" s="35">
        <v>95</v>
      </c>
      <c r="K13" s="34"/>
      <c r="L13" s="34"/>
      <c r="M13" s="34"/>
      <c r="N13" s="38">
        <f t="shared" si="2"/>
        <v>95</v>
      </c>
      <c r="O13" s="41"/>
      <c r="P13" s="39" t="str">
        <f t="shared" ref="P13" si="3">IF(F13="Milano","X","")</f>
        <v/>
      </c>
      <c r="Q13" s="2"/>
      <c r="R13" s="71">
        <v>18.63</v>
      </c>
    </row>
    <row r="14" spans="1:18" ht="30" customHeight="1">
      <c r="A14" s="40">
        <v>4</v>
      </c>
      <c r="B14" s="45">
        <v>41764</v>
      </c>
      <c r="C14" s="29" t="s">
        <v>53</v>
      </c>
      <c r="D14" s="30" t="s">
        <v>48</v>
      </c>
      <c r="E14" s="30"/>
      <c r="F14" s="31"/>
      <c r="G14" s="32"/>
      <c r="H14" s="33">
        <f t="shared" si="1"/>
        <v>0</v>
      </c>
      <c r="I14" s="34"/>
      <c r="J14" s="35">
        <v>40</v>
      </c>
      <c r="K14" s="34"/>
      <c r="L14" s="34"/>
      <c r="M14" s="34"/>
      <c r="N14" s="38">
        <f t="shared" si="2"/>
        <v>40</v>
      </c>
      <c r="O14" s="41"/>
      <c r="P14" s="39"/>
      <c r="Q14" s="2"/>
      <c r="R14" s="72">
        <v>7.84</v>
      </c>
    </row>
    <row r="15" spans="1:18" ht="30" customHeight="1">
      <c r="A15" s="40">
        <v>5</v>
      </c>
      <c r="B15" s="45">
        <v>41764</v>
      </c>
      <c r="C15" s="29" t="s">
        <v>53</v>
      </c>
      <c r="D15" s="30" t="s">
        <v>46</v>
      </c>
      <c r="E15" s="30"/>
      <c r="F15" s="31"/>
      <c r="G15" s="32"/>
      <c r="H15" s="33">
        <f t="shared" si="1"/>
        <v>0</v>
      </c>
      <c r="I15" s="34"/>
      <c r="J15" s="35"/>
      <c r="K15" s="34"/>
      <c r="L15" s="34"/>
      <c r="M15" s="34">
        <v>280</v>
      </c>
      <c r="N15" s="38">
        <f t="shared" si="2"/>
        <v>280</v>
      </c>
      <c r="O15" s="41">
        <v>280</v>
      </c>
      <c r="P15" s="39"/>
      <c r="Q15" s="2"/>
      <c r="R15" s="73">
        <v>54.91</v>
      </c>
    </row>
    <row r="16" spans="1:18" ht="30" customHeight="1">
      <c r="A16" s="40">
        <v>6</v>
      </c>
      <c r="B16" s="45">
        <v>41767</v>
      </c>
      <c r="C16" s="29" t="s">
        <v>53</v>
      </c>
      <c r="D16" s="101" t="s">
        <v>51</v>
      </c>
      <c r="E16" s="30"/>
      <c r="F16" s="31"/>
      <c r="G16" s="32"/>
      <c r="H16" s="33">
        <f t="shared" ref="H16:H20" si="4">IF($D$3="si",($G$5/$G$6*G16),IF($D$3="no",G16*$G$4,0))</f>
        <v>0</v>
      </c>
      <c r="I16" s="34"/>
      <c r="J16" s="35"/>
      <c r="K16" s="34"/>
      <c r="L16" s="34"/>
      <c r="M16" s="34"/>
      <c r="N16" s="38">
        <f t="shared" ref="N16:N18" si="5">SUM(H16:M16)</f>
        <v>0</v>
      </c>
      <c r="O16" s="41">
        <v>150</v>
      </c>
      <c r="P16" s="39"/>
      <c r="Q16" s="2"/>
      <c r="R16" s="72">
        <v>29.49</v>
      </c>
    </row>
    <row r="17" spans="1:18" ht="30" customHeight="1">
      <c r="A17" s="40">
        <v>7</v>
      </c>
      <c r="B17" s="45">
        <v>41767</v>
      </c>
      <c r="C17" s="29" t="s">
        <v>53</v>
      </c>
      <c r="D17" s="30" t="s">
        <v>46</v>
      </c>
      <c r="E17" s="30"/>
      <c r="F17" s="31"/>
      <c r="G17" s="32"/>
      <c r="H17" s="33">
        <f t="shared" si="4"/>
        <v>0</v>
      </c>
      <c r="I17" s="34"/>
      <c r="J17" s="35"/>
      <c r="K17" s="34"/>
      <c r="L17" s="34"/>
      <c r="M17" s="34">
        <v>40</v>
      </c>
      <c r="N17" s="38">
        <f t="shared" si="5"/>
        <v>40</v>
      </c>
      <c r="O17" s="41">
        <v>40</v>
      </c>
      <c r="P17" s="39"/>
      <c r="Q17" s="2"/>
      <c r="R17" s="72">
        <v>7.86</v>
      </c>
    </row>
    <row r="18" spans="1:18" ht="30" customHeight="1">
      <c r="A18" s="40">
        <v>8</v>
      </c>
      <c r="B18" s="45">
        <v>41767</v>
      </c>
      <c r="C18" s="29" t="s">
        <v>53</v>
      </c>
      <c r="D18" s="30" t="s">
        <v>46</v>
      </c>
      <c r="E18" s="30"/>
      <c r="F18" s="109"/>
      <c r="G18" s="32"/>
      <c r="H18" s="33">
        <f t="shared" si="4"/>
        <v>0</v>
      </c>
      <c r="I18" s="34"/>
      <c r="J18" s="36"/>
      <c r="K18" s="34"/>
      <c r="L18" s="34"/>
      <c r="M18" s="34">
        <v>38</v>
      </c>
      <c r="N18" s="38">
        <f t="shared" si="5"/>
        <v>38</v>
      </c>
      <c r="O18" s="41"/>
      <c r="P18" s="39" t="str">
        <f t="shared" ref="P18" si="6">IF(F18="Milano","X","")</f>
        <v/>
      </c>
      <c r="Q18" s="2"/>
      <c r="R18" s="72">
        <v>7.43</v>
      </c>
    </row>
    <row r="19" spans="1:18" ht="30" customHeight="1">
      <c r="A19" s="40">
        <v>9</v>
      </c>
      <c r="B19" s="110">
        <v>41781</v>
      </c>
      <c r="C19" s="111" t="s">
        <v>53</v>
      </c>
      <c r="D19" s="112" t="s">
        <v>50</v>
      </c>
      <c r="E19" s="113"/>
      <c r="F19" s="112"/>
      <c r="G19" s="114"/>
      <c r="H19" s="115">
        <f t="shared" si="4"/>
        <v>0</v>
      </c>
      <c r="I19" s="116"/>
      <c r="J19" s="116"/>
      <c r="K19" s="117"/>
      <c r="L19" s="117"/>
      <c r="M19" s="117"/>
      <c r="N19" s="118"/>
      <c r="O19" s="119">
        <v>-117</v>
      </c>
      <c r="P19" s="120"/>
      <c r="Q19" s="111"/>
      <c r="R19" s="121">
        <v>-23.27</v>
      </c>
    </row>
    <row r="20" spans="1:18" ht="30" customHeight="1">
      <c r="A20" s="40">
        <v>10</v>
      </c>
      <c r="B20" s="28"/>
      <c r="C20" s="42"/>
      <c r="D20" s="30"/>
      <c r="E20" s="30"/>
      <c r="F20" s="42"/>
      <c r="G20" s="32"/>
      <c r="H20" s="33">
        <f t="shared" si="4"/>
        <v>0</v>
      </c>
      <c r="I20" s="46"/>
      <c r="J20" s="36"/>
      <c r="K20" s="34"/>
      <c r="L20" s="34"/>
      <c r="M20" s="34"/>
      <c r="N20" s="38">
        <f>SUM(H20:M20)</f>
        <v>0</v>
      </c>
      <c r="O20" s="41"/>
      <c r="P20" s="39" t="str">
        <f t="shared" ref="P20" si="7">IF(F20="Milano","X","")</f>
        <v/>
      </c>
      <c r="Q20" s="2"/>
      <c r="R20" s="72"/>
    </row>
    <row r="21" spans="1:18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18">
      <c r="A22" s="80"/>
      <c r="B22" s="81"/>
      <c r="C22" s="82"/>
      <c r="D22" s="83"/>
      <c r="E22" s="83"/>
      <c r="F22" s="84"/>
      <c r="G22" s="85"/>
      <c r="H22" s="86"/>
      <c r="I22" s="87"/>
      <c r="J22" s="87"/>
      <c r="K22" s="87"/>
      <c r="L22" s="87"/>
      <c r="M22" s="87"/>
      <c r="N22" s="88"/>
      <c r="O22" s="89"/>
      <c r="P22" s="90"/>
    </row>
    <row r="23" spans="1:18">
      <c r="A23" s="57"/>
      <c r="B23" s="74" t="s">
        <v>41</v>
      </c>
      <c r="C23" s="74"/>
      <c r="D23" s="74"/>
      <c r="E23" s="58"/>
      <c r="F23" s="58"/>
      <c r="G23" s="74" t="s">
        <v>43</v>
      </c>
      <c r="H23" s="74"/>
      <c r="I23" s="74"/>
      <c r="J23" s="58"/>
      <c r="K23" s="58"/>
      <c r="L23" s="74" t="s">
        <v>42</v>
      </c>
      <c r="M23" s="74"/>
      <c r="N23" s="74"/>
      <c r="O23" s="58"/>
      <c r="P23" s="90"/>
    </row>
    <row r="24" spans="1:18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90"/>
    </row>
    <row r="25" spans="1:18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</sheetData>
  <sortState ref="B11:O24">
    <sortCondition ref="B11"/>
  </sortState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0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22:M22 H12:H20 J11:M20 I16:I20 H11:I11">
      <formula1>0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textLength" operator="greaterThan" allowBlank="1" showErrorMessage="1" sqref="D22:E22 E18:E20">
      <formula1>1</formula1>
      <formula2>0</formula2>
    </dataValidation>
    <dataValidation type="textLength" operator="greaterThan" sqref="F22">
      <formula1>1</formula1>
      <formula2>0</formula2>
    </dataValidation>
    <dataValidation type="date" operator="greaterThanOrEqual" showErrorMessage="1" errorTitle="Data" error="Inserire una data superiore al 1/11/2000" sqref="B22 B11:B18">
      <formula1>36831</formula1>
      <formula2>0</formula2>
    </dataValidation>
    <dataValidation type="textLength" operator="greaterThan" allowBlank="1" sqref="C22 D19 C20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Italia</vt:lpstr>
      <vt:lpstr>Nota Spese Estero (3)</vt:lpstr>
      <vt:lpstr>'Nota Spese Estero (3)'!Print_Area</vt:lpstr>
      <vt:lpstr>'Nota Spese Italia'!Print_Area</vt:lpstr>
      <vt:lpstr>'Nota Spese Estero (3)'!Print_Titles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2014-05-22T15:09:08Z</cp:lastPrinted>
  <dcterms:created xsi:type="dcterms:W3CDTF">2007-03-06T14:42:56Z</dcterms:created>
  <dcterms:modified xsi:type="dcterms:W3CDTF">2014-05-22T16:08:29Z</dcterms:modified>
</cp:coreProperties>
</file>