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 tabRatio="433"/>
  </bookViews>
  <sheets>
    <sheet name="EURO" sheetId="4" r:id="rId1"/>
    <sheet name="LBP" sheetId="5" r:id="rId2"/>
    <sheet name="RON" sheetId="6" r:id="rId3"/>
    <sheet name="MAD" sheetId="7" r:id="rId4"/>
  </sheets>
  <calcPr calcId="125725" iterateDelta="1E-4" concurrentCalc="0"/>
</workbook>
</file>

<file path=xl/calcChain.xml><?xml version="1.0" encoding="utf-8"?>
<calcChain xmlns="http://schemas.openxmlformats.org/spreadsheetml/2006/main">
  <c r="R1" i="7"/>
  <c r="R3"/>
  <c r="R5"/>
  <c r="P19"/>
  <c r="N19"/>
  <c r="H19"/>
  <c r="P18"/>
  <c r="N18"/>
  <c r="H18"/>
  <c r="P17"/>
  <c r="H17"/>
  <c r="N17"/>
  <c r="P16"/>
  <c r="H16"/>
  <c r="N16"/>
  <c r="P15"/>
  <c r="H15"/>
  <c r="N15"/>
  <c r="P14"/>
  <c r="H14"/>
  <c r="N14"/>
  <c r="P13"/>
  <c r="H13"/>
  <c r="N13"/>
  <c r="P12"/>
  <c r="H12"/>
  <c r="N12"/>
  <c r="N11"/>
  <c r="H11"/>
  <c r="P20"/>
  <c r="H20"/>
  <c r="N20"/>
  <c r="R3" i="6"/>
  <c r="R1"/>
  <c r="P19"/>
  <c r="N19"/>
  <c r="H19"/>
  <c r="P18"/>
  <c r="N18"/>
  <c r="H18"/>
  <c r="P17"/>
  <c r="H17"/>
  <c r="N17"/>
  <c r="P16"/>
  <c r="H16"/>
  <c r="P15"/>
  <c r="N15"/>
  <c r="H15"/>
  <c r="P14"/>
  <c r="H14"/>
  <c r="N14"/>
  <c r="P13"/>
  <c r="H13"/>
  <c r="N13"/>
  <c r="N12"/>
  <c r="H12"/>
  <c r="H11"/>
  <c r="N11"/>
  <c r="R3" i="5"/>
  <c r="R1"/>
  <c r="P16"/>
  <c r="N16"/>
  <c r="H16"/>
  <c r="P15"/>
  <c r="N15"/>
  <c r="H15"/>
  <c r="P14"/>
  <c r="H14"/>
  <c r="N14"/>
  <c r="P13"/>
  <c r="H13"/>
  <c r="N13"/>
  <c r="H12"/>
  <c r="N12"/>
  <c r="H11"/>
  <c r="N11"/>
  <c r="P40" i="4"/>
  <c r="N40"/>
  <c r="H40"/>
  <c r="P39"/>
  <c r="H39"/>
  <c r="N39"/>
  <c r="P38"/>
  <c r="N38"/>
  <c r="H38"/>
  <c r="P37"/>
  <c r="N37"/>
  <c r="H37"/>
  <c r="P36"/>
  <c r="N36"/>
  <c r="H36"/>
  <c r="P35"/>
  <c r="H35"/>
  <c r="N35"/>
  <c r="P34"/>
  <c r="N34"/>
  <c r="H34"/>
  <c r="P33"/>
  <c r="N33"/>
  <c r="H33"/>
  <c r="P32"/>
  <c r="N32"/>
  <c r="H32"/>
  <c r="P31"/>
  <c r="H31"/>
  <c r="N31"/>
  <c r="P30"/>
  <c r="N30"/>
  <c r="H30"/>
  <c r="P29"/>
  <c r="N29"/>
  <c r="H29"/>
  <c r="P28"/>
  <c r="N28"/>
  <c r="H28"/>
  <c r="P27"/>
  <c r="H27"/>
  <c r="N27"/>
  <c r="P26"/>
  <c r="N26"/>
  <c r="H26"/>
  <c r="P25"/>
  <c r="N25"/>
  <c r="H25"/>
  <c r="P24"/>
  <c r="N24"/>
  <c r="H24"/>
  <c r="P23"/>
  <c r="H23"/>
  <c r="N23"/>
  <c r="P22"/>
  <c r="N22"/>
  <c r="H22"/>
  <c r="P21"/>
  <c r="N21"/>
  <c r="H21"/>
  <c r="P20"/>
  <c r="N20"/>
  <c r="H20"/>
  <c r="P19"/>
  <c r="H19"/>
  <c r="N19"/>
  <c r="P18"/>
  <c r="N18"/>
  <c r="H18"/>
  <c r="P17"/>
  <c r="H17"/>
  <c r="P15"/>
  <c r="H15"/>
  <c r="N15"/>
  <c r="P14"/>
  <c r="N14"/>
  <c r="H14"/>
  <c r="P13"/>
  <c r="N13"/>
  <c r="H13"/>
  <c r="H12"/>
  <c r="N12"/>
  <c r="H11"/>
  <c r="P41"/>
  <c r="N41"/>
  <c r="P42"/>
  <c r="N42"/>
  <c r="R5" i="5"/>
  <c r="J7"/>
  <c r="L7"/>
  <c r="M7"/>
  <c r="P43" i="4"/>
  <c r="N43"/>
  <c r="O7" i="7"/>
  <c r="P3"/>
  <c r="M7"/>
  <c r="L7"/>
  <c r="K7"/>
  <c r="J7"/>
  <c r="I7"/>
  <c r="G7"/>
  <c r="P20" i="6"/>
  <c r="H20"/>
  <c r="N20"/>
  <c r="O7"/>
  <c r="P3"/>
  <c r="M7"/>
  <c r="L7"/>
  <c r="K7"/>
  <c r="J7"/>
  <c r="I7"/>
  <c r="G7"/>
  <c r="N18" i="5"/>
  <c r="N17"/>
  <c r="O7"/>
  <c r="P3"/>
  <c r="K7"/>
  <c r="I7"/>
  <c r="G7"/>
  <c r="R5" i="6"/>
  <c r="N7" i="5"/>
  <c r="H7" i="7"/>
  <c r="P1"/>
  <c r="P5"/>
  <c r="H7" i="5"/>
  <c r="P1"/>
  <c r="P5"/>
  <c r="N7" i="7"/>
  <c r="N7" i="6"/>
  <c r="H7"/>
  <c r="P1"/>
  <c r="H7" i="4"/>
  <c r="I7"/>
  <c r="J7"/>
  <c r="K7"/>
  <c r="L7"/>
  <c r="M7"/>
  <c r="N7"/>
  <c r="O7"/>
  <c r="P3"/>
  <c r="G7"/>
  <c r="P7" i="7"/>
  <c r="P7" i="5"/>
  <c r="P7" i="6"/>
  <c r="M1" i="7"/>
  <c r="P5" i="6"/>
  <c r="M1"/>
  <c r="M1" i="5"/>
  <c r="P7" i="4"/>
  <c r="P1"/>
  <c r="M1"/>
  <c r="P5"/>
</calcChain>
</file>

<file path=xl/comments1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<sst xmlns="http://schemas.openxmlformats.org/spreadsheetml/2006/main" count="392" uniqueCount="96">
  <si>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</si>
  <si>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</si>
  <si>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</si>
  <si>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</si>
  <si>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</si>
  <si>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</si>
  <si>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</si>
  <si>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</si>
  <si>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</si>
  <si>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Consumo autovettura -</t>
  </si>
  <si>
    <t>TOTALI DEL MESE</t>
  </si>
  <si>
    <t>DATA</t>
  </si>
  <si>
    <t>COMMESSA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</si>
  <si>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</si>
  <si>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</si>
  <si>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</si>
  <si>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</si>
  <si>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</si>
  <si>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</si>
  <si>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</si>
  <si>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SPESE VITTO / ALLOGGIO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</si>
  <si>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</si>
  <si>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</si>
  <si>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</si>
  <si>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</si>
  <si>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</si>
  <si>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</si>
  <si>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ESTERO</t>
  </si>
  <si>
    <t>Check</t>
  </si>
  <si>
    <t>Valuta</t>
  </si>
  <si>
    <t>Paese</t>
  </si>
  <si>
    <t>VARIE (Taxi / BUS / VARIE)</t>
  </si>
  <si>
    <t>SPESE AUTO (PARK / AUTOSTRADA / ECC)</t>
  </si>
  <si>
    <t>VARIE (Acquisti on-line, ricariche telefoniche ecc)</t>
  </si>
  <si>
    <t>VARIE VIAGGI (Taxi, Bus ecc)</t>
  </si>
  <si>
    <t>Controvalore € Carta Credito</t>
  </si>
  <si>
    <t>Firma Dipendente</t>
  </si>
  <si>
    <t>Autorizzazione Responsabile Amministrativo</t>
  </si>
  <si>
    <t>Verifica Amministrativa</t>
  </si>
  <si>
    <t>EMAD SHEHATA</t>
  </si>
  <si>
    <t>NO</t>
  </si>
  <si>
    <t>€</t>
  </si>
  <si>
    <t>Taxi</t>
  </si>
  <si>
    <t>Colazione</t>
  </si>
  <si>
    <t>Caffè</t>
  </si>
  <si>
    <t>Marocco</t>
  </si>
  <si>
    <t>Hotel Extra</t>
  </si>
  <si>
    <t>MAD</t>
  </si>
  <si>
    <t>Restituzione Contanti</t>
  </si>
  <si>
    <t>(importi in Valuta MAD)</t>
  </si>
  <si>
    <t>(importi in Valuta EUR)</t>
  </si>
  <si>
    <t>DEMO ROMANIA</t>
  </si>
  <si>
    <t>PRELIEVO CONTANTI</t>
  </si>
  <si>
    <t>ITALIA</t>
  </si>
  <si>
    <t>COLAZIONE</t>
  </si>
  <si>
    <t>TAXI EMAD-WALTER</t>
  </si>
  <si>
    <t>MXP EXPRESS EMAD</t>
  </si>
  <si>
    <t>MXP EXPRESS WALTER</t>
  </si>
  <si>
    <t>Cambio €= LEI</t>
  </si>
  <si>
    <t>Romania</t>
  </si>
  <si>
    <t>TAXI EMAD</t>
  </si>
  <si>
    <t>CAFFE EMAD</t>
  </si>
  <si>
    <t>PANINO EMAD</t>
  </si>
  <si>
    <t>DEMO LIBANO</t>
  </si>
  <si>
    <t>Pranzo</t>
  </si>
  <si>
    <t>Metro</t>
  </si>
  <si>
    <t xml:space="preserve">MXP EXPRESS </t>
  </si>
  <si>
    <t>Cambio €= LBP</t>
  </si>
  <si>
    <t>LIBANO</t>
  </si>
  <si>
    <t>POC MAROCCO</t>
  </si>
  <si>
    <t>Gelato</t>
  </si>
  <si>
    <t>Milano Express</t>
  </si>
  <si>
    <t>Cena</t>
  </si>
  <si>
    <t>Cambio euro= Mad</t>
  </si>
  <si>
    <t>Pranzo CDG</t>
  </si>
  <si>
    <t>05_01</t>
  </si>
  <si>
    <r>
      <t xml:space="preserve">PRELIEVO CONTANTI </t>
    </r>
    <r>
      <rPr>
        <b/>
        <sz val="14"/>
        <color rgb="FFFF0000"/>
        <rFont val="Gulim"/>
        <family val="2"/>
      </rPr>
      <t>(manca giustificativo)</t>
    </r>
  </si>
  <si>
    <t>CAMBIO €= LBP</t>
  </si>
  <si>
    <t>LBP</t>
  </si>
  <si>
    <t>Taxi Emad- Walter</t>
  </si>
  <si>
    <t>Extra Hotel</t>
  </si>
  <si>
    <t>05_02</t>
  </si>
  <si>
    <t>(importi in Valuta LBP)</t>
  </si>
  <si>
    <t>CAMBIO €= LEI</t>
  </si>
  <si>
    <t>ROMANIA</t>
  </si>
  <si>
    <t>TAXI EMAD - WALTER</t>
  </si>
  <si>
    <t>APERITIVIO EMAD- WALTER</t>
  </si>
  <si>
    <t>EXTRA HOTEL</t>
  </si>
  <si>
    <t>05_03</t>
  </si>
  <si>
    <t>(importi in Valuta RON)</t>
  </si>
  <si>
    <t>RON</t>
  </si>
  <si>
    <t>RESTITUZIONE CONTANTI</t>
  </si>
  <si>
    <t>Cabio €= MAD</t>
  </si>
  <si>
    <t>Drink emad- Alessandro</t>
  </si>
  <si>
    <t>Cena Emad- Alessandro- Omar</t>
  </si>
  <si>
    <t>05_04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</si>
</sst>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00\ "/>
    <numFmt numFmtId="169" formatCode="dd/mm/yy;@"/>
    <numFmt numFmtId="170" formatCode="_-* #,##0.00_-;\-* #,##0.00_-;_-* \-??_-;_-@_-"/>
    <numFmt numFmtId="171" formatCode="#,##0.00_ ;[Red]\-#,##0.00\ "/>
    <numFmt numFmtId="172" formatCode="&quot;€&quot;\ #,##0.00"/>
  </numFmts>
  <fonts count="12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sz val="10"/>
      <name val="Arial"/>
      <family val="2"/>
    </font>
    <font>
      <b/>
      <i/>
      <sz val="20"/>
      <color indexed="10"/>
      <name val="Gulim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b/>
      <sz val="14"/>
      <color rgb="FFFF0000"/>
      <name val="Gulim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5" fillId="0" borderId="0" applyFill="0" applyBorder="0" applyAlignment="0" applyProtection="0"/>
  </cellStyleXfs>
  <cellXfs count="135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8" fontId="1" fillId="6" borderId="11" xfId="0" applyNumberFormat="1" applyFont="1" applyFill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left" vertical="center"/>
      <protection locked="0"/>
    </xf>
    <xf numFmtId="38" fontId="1" fillId="0" borderId="14" xfId="0" applyNumberFormat="1" applyFont="1" applyBorder="1" applyAlignment="1" applyProtection="1">
      <alignment horizontal="center" vertical="center"/>
      <protection locked="0"/>
    </xf>
    <xf numFmtId="170" fontId="1" fillId="0" borderId="15" xfId="0" applyNumberFormat="1" applyFont="1" applyBorder="1" applyAlignment="1" applyProtection="1">
      <alignment horizontal="right" vertical="center"/>
    </xf>
    <xf numFmtId="170" fontId="1" fillId="0" borderId="16" xfId="0" applyNumberFormat="1" applyFont="1" applyBorder="1" applyAlignment="1" applyProtection="1">
      <alignment horizontal="right" vertical="center"/>
      <protection locked="0"/>
    </xf>
    <xf numFmtId="170" fontId="1" fillId="0" borderId="12" xfId="0" applyNumberFormat="1" applyFont="1" applyBorder="1" applyAlignment="1" applyProtection="1">
      <alignment horizontal="right" vertical="center"/>
      <protection locked="0"/>
    </xf>
    <xf numFmtId="170" fontId="1" fillId="0" borderId="17" xfId="0" applyNumberFormat="1" applyFont="1" applyBorder="1" applyAlignment="1" applyProtection="1">
      <alignment horizontal="right" vertical="center"/>
      <protection locked="0"/>
    </xf>
    <xf numFmtId="170" fontId="1" fillId="0" borderId="19" xfId="0" applyNumberFormat="1" applyFont="1" applyBorder="1" applyAlignment="1" applyProtection="1">
      <alignment horizontal="right" vertical="center"/>
      <protection locked="0"/>
    </xf>
    <xf numFmtId="170" fontId="1" fillId="0" borderId="20" xfId="0" applyNumberFormat="1" applyFont="1" applyBorder="1" applyAlignment="1" applyProtection="1">
      <alignment horizontal="right" vertical="center"/>
      <protection locked="0"/>
    </xf>
    <xf numFmtId="164" fontId="1" fillId="3" borderId="21" xfId="1" applyFont="1" applyFill="1" applyBorder="1" applyAlignment="1" applyProtection="1">
      <alignment horizontal="right" vertical="center"/>
    </xf>
    <xf numFmtId="4" fontId="1" fillId="4" borderId="22" xfId="0" applyNumberFormat="1" applyFont="1" applyFill="1" applyBorder="1" applyAlignment="1" applyProtection="1">
      <alignment vertical="center"/>
      <protection locked="0"/>
    </xf>
    <xf numFmtId="0" fontId="2" fillId="0" borderId="22" xfId="0" applyFont="1" applyBorder="1" applyAlignment="1" applyProtection="1">
      <alignment vertical="center"/>
    </xf>
    <xf numFmtId="4" fontId="1" fillId="4" borderId="21" xfId="0" applyNumberFormat="1" applyFont="1" applyFill="1" applyBorder="1" applyAlignment="1" applyProtection="1">
      <alignment vertical="center"/>
      <protection locked="0"/>
    </xf>
    <xf numFmtId="49" fontId="1" fillId="0" borderId="18" xfId="0" applyNumberFormat="1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vertical="center"/>
      <protection locked="0"/>
    </xf>
    <xf numFmtId="169" fontId="1" fillId="0" borderId="18" xfId="0" applyNumberFormat="1" applyFont="1" applyBorder="1" applyAlignment="1" applyProtection="1">
      <alignment horizontal="center" vertical="center"/>
      <protection locked="0"/>
    </xf>
    <xf numFmtId="170" fontId="1" fillId="0" borderId="23" xfId="0" applyNumberFormat="1" applyFont="1" applyBorder="1" applyAlignment="1" applyProtection="1">
      <alignment horizontal="right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27" xfId="0" applyNumberFormat="1" applyFont="1" applyBorder="1" applyAlignment="1" applyProtection="1">
      <alignment horizontal="center" vertical="center" wrapText="1"/>
    </xf>
    <xf numFmtId="0" fontId="6" fillId="8" borderId="0" xfId="0" applyNumberFormat="1" applyFont="1" applyFill="1" applyBorder="1" applyAlignment="1" applyProtection="1">
      <alignment vertical="center"/>
    </xf>
    <xf numFmtId="43" fontId="2" fillId="3" borderId="3" xfId="1" applyNumberFormat="1" applyFont="1" applyFill="1" applyBorder="1" applyAlignment="1" applyProtection="1">
      <alignment horizontal="right" vertical="center"/>
    </xf>
    <xf numFmtId="43" fontId="2" fillId="5" borderId="7" xfId="0" applyNumberFormat="1" applyFont="1" applyFill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8" borderId="0" xfId="0" applyFont="1" applyFill="1" applyAlignment="1" applyProtection="1">
      <alignment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170" fontId="1" fillId="0" borderId="37" xfId="0" applyNumberFormat="1" applyFont="1" applyBorder="1" applyAlignment="1" applyProtection="1">
      <alignment horizontal="right" vertical="center"/>
      <protection locked="0"/>
    </xf>
    <xf numFmtId="0" fontId="2" fillId="0" borderId="43" xfId="0" applyFont="1" applyBorder="1" applyAlignment="1" applyProtection="1">
      <alignment horizontal="right" vertical="center" wrapText="1"/>
    </xf>
    <xf numFmtId="0" fontId="2" fillId="0" borderId="43" xfId="0" applyFont="1" applyBorder="1" applyAlignment="1" applyProtection="1">
      <alignment vertical="center"/>
    </xf>
    <xf numFmtId="0" fontId="1" fillId="8" borderId="44" xfId="0" applyFont="1" applyFill="1" applyBorder="1" applyAlignment="1" applyProtection="1">
      <alignment vertical="center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4" fontId="1" fillId="2" borderId="8" xfId="0" applyNumberFormat="1" applyFont="1" applyFill="1" applyBorder="1" applyAlignment="1" applyProtection="1">
      <alignment horizontal="right" vertical="center"/>
    </xf>
    <xf numFmtId="4" fontId="1" fillId="2" borderId="9" xfId="0" applyNumberFormat="1" applyFont="1" applyFill="1" applyBorder="1" applyAlignment="1" applyProtection="1">
      <alignment horizontal="right" vertical="center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24" xfId="0" applyNumberFormat="1" applyFont="1" applyFill="1" applyBorder="1" applyAlignment="1" applyProtection="1">
      <alignment horizontal="right" vertical="center"/>
    </xf>
    <xf numFmtId="168" fontId="1" fillId="8" borderId="0" xfId="0" applyNumberFormat="1" applyFont="1" applyFill="1" applyBorder="1" applyAlignment="1" applyProtection="1">
      <alignment horizontal="center" vertical="center"/>
    </xf>
    <xf numFmtId="169" fontId="1" fillId="8" borderId="0" xfId="0" applyNumberFormat="1" applyFont="1" applyFill="1" applyBorder="1" applyAlignment="1" applyProtection="1">
      <alignment horizontal="center" vertical="center"/>
      <protection locked="0"/>
    </xf>
    <xf numFmtId="49" fontId="1" fillId="8" borderId="0" xfId="0" applyNumberFormat="1" applyFont="1" applyFill="1" applyBorder="1" applyAlignment="1" applyProtection="1">
      <alignment horizontal="left" vertical="center"/>
      <protection locked="0"/>
    </xf>
    <xf numFmtId="0" fontId="1" fillId="8" borderId="0" xfId="0" applyFont="1" applyFill="1" applyBorder="1" applyAlignment="1" applyProtection="1">
      <alignment horizontal="left" vertical="center"/>
      <protection locked="0"/>
    </xf>
    <xf numFmtId="0" fontId="1" fillId="8" borderId="0" xfId="0" applyFont="1" applyFill="1" applyBorder="1" applyAlignment="1" applyProtection="1">
      <alignment vertical="center"/>
      <protection locked="0"/>
    </xf>
    <xf numFmtId="38" fontId="1" fillId="8" borderId="0" xfId="0" applyNumberFormat="1" applyFont="1" applyFill="1" applyBorder="1" applyAlignment="1" applyProtection="1">
      <alignment horizontal="center" vertical="center"/>
      <protection locked="0"/>
    </xf>
    <xf numFmtId="170" fontId="1" fillId="8" borderId="0" xfId="0" applyNumberFormat="1" applyFont="1" applyFill="1" applyBorder="1" applyAlignment="1" applyProtection="1">
      <alignment horizontal="right" vertical="center"/>
    </xf>
    <xf numFmtId="170" fontId="1" fillId="8" borderId="0" xfId="0" applyNumberFormat="1" applyFont="1" applyFill="1" applyBorder="1" applyAlignment="1" applyProtection="1">
      <alignment horizontal="right" vertical="center"/>
      <protection locked="0"/>
    </xf>
    <xf numFmtId="164" fontId="1" fillId="8" borderId="0" xfId="1" applyFont="1" applyFill="1" applyBorder="1" applyAlignment="1" applyProtection="1">
      <alignment horizontal="right" vertical="center"/>
    </xf>
    <xf numFmtId="4" fontId="1" fillId="8" borderId="0" xfId="0" applyNumberFormat="1" applyFont="1" applyFill="1" applyBorder="1" applyAlignment="1" applyProtection="1">
      <alignment vertical="center"/>
      <protection locked="0"/>
    </xf>
    <xf numFmtId="0" fontId="2" fillId="8" borderId="0" xfId="0" applyFont="1" applyFill="1" applyBorder="1" applyAlignment="1" applyProtection="1">
      <alignment vertical="center"/>
    </xf>
    <xf numFmtId="38" fontId="1" fillId="0" borderId="46" xfId="0" applyNumberFormat="1" applyFont="1" applyBorder="1" applyAlignment="1" applyProtection="1">
      <alignment horizontal="center" vertical="center"/>
      <protection locked="0"/>
    </xf>
    <xf numFmtId="0" fontId="1" fillId="2" borderId="49" xfId="0" applyFont="1" applyFill="1" applyBorder="1" applyAlignment="1" applyProtection="1">
      <alignment horizontal="center" vertical="center" wrapText="1"/>
    </xf>
    <xf numFmtId="4" fontId="1" fillId="2" borderId="50" xfId="0" applyNumberFormat="1" applyFont="1" applyFill="1" applyBorder="1" applyAlignment="1" applyProtection="1">
      <alignment horizontal="right" vertical="center"/>
    </xf>
    <xf numFmtId="167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47" xfId="0" applyNumberFormat="1" applyFont="1" applyFill="1" applyBorder="1" applyAlignment="1" applyProtection="1">
      <alignment horizontal="center" vertical="center"/>
    </xf>
    <xf numFmtId="40" fontId="1" fillId="0" borderId="0" xfId="0" applyNumberFormat="1" applyFont="1" applyAlignment="1" applyProtection="1">
      <alignment vertical="center"/>
    </xf>
    <xf numFmtId="171" fontId="1" fillId="0" borderId="0" xfId="0" applyNumberFormat="1" applyFont="1" applyAlignment="1" applyProtection="1">
      <alignment vertical="center"/>
    </xf>
    <xf numFmtId="49" fontId="1" fillId="0" borderId="12" xfId="0" applyNumberFormat="1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vertical="center"/>
      <protection locked="0"/>
    </xf>
    <xf numFmtId="172" fontId="2" fillId="0" borderId="0" xfId="0" applyNumberFormat="1" applyFont="1" applyAlignment="1" applyProtection="1">
      <alignment vertical="center"/>
    </xf>
    <xf numFmtId="0" fontId="11" fillId="0" borderId="13" xfId="0" applyFont="1" applyBorder="1" applyAlignment="1" applyProtection="1">
      <alignment horizontal="left" vertical="center"/>
      <protection locked="0"/>
    </xf>
    <xf numFmtId="170" fontId="11" fillId="0" borderId="15" xfId="0" applyNumberFormat="1" applyFont="1" applyBorder="1" applyAlignment="1" applyProtection="1">
      <alignment horizontal="right" vertical="center"/>
    </xf>
    <xf numFmtId="170" fontId="11" fillId="0" borderId="16" xfId="0" applyNumberFormat="1" applyFont="1" applyBorder="1" applyAlignment="1" applyProtection="1">
      <alignment horizontal="right" vertical="center"/>
      <protection locked="0"/>
    </xf>
    <xf numFmtId="170" fontId="11" fillId="0" borderId="12" xfId="0" applyNumberFormat="1" applyFont="1" applyBorder="1" applyAlignment="1" applyProtection="1">
      <alignment horizontal="right" vertical="center"/>
      <protection locked="0"/>
    </xf>
    <xf numFmtId="170" fontId="11" fillId="0" borderId="37" xfId="0" applyNumberFormat="1" applyFont="1" applyBorder="1" applyAlignment="1" applyProtection="1">
      <alignment horizontal="right" vertical="center"/>
      <protection locked="0"/>
    </xf>
    <xf numFmtId="170" fontId="11" fillId="0" borderId="20" xfId="0" applyNumberFormat="1" applyFont="1" applyBorder="1" applyAlignment="1" applyProtection="1">
      <alignment horizontal="right" vertical="center"/>
      <protection locked="0"/>
    </xf>
    <xf numFmtId="0" fontId="11" fillId="0" borderId="22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43" fontId="11" fillId="5" borderId="7" xfId="0" applyNumberFormat="1" applyFont="1" applyFill="1" applyBorder="1" applyAlignment="1" applyProtection="1">
      <alignment vertical="center"/>
    </xf>
    <xf numFmtId="0" fontId="1" fillId="0" borderId="13" xfId="0" applyFont="1" applyBorder="1" applyAlignment="1" applyProtection="1">
      <alignment horizontal="left" vertical="center" wrapText="1"/>
      <protection locked="0"/>
    </xf>
    <xf numFmtId="40" fontId="2" fillId="0" borderId="43" xfId="0" applyNumberFormat="1" applyFont="1" applyBorder="1" applyAlignment="1" applyProtection="1">
      <alignment vertical="center"/>
    </xf>
    <xf numFmtId="0" fontId="2" fillId="0" borderId="43" xfId="0" applyFont="1" applyBorder="1" applyAlignment="1" applyProtection="1">
      <alignment horizontal="right" vertical="center"/>
    </xf>
    <xf numFmtId="169" fontId="1" fillId="0" borderId="12" xfId="0" applyNumberFormat="1" applyFont="1" applyBorder="1" applyAlignment="1" applyProtection="1">
      <alignment horizontal="center" vertical="center"/>
      <protection locked="0"/>
    </xf>
    <xf numFmtId="2" fontId="1" fillId="3" borderId="21" xfId="1" applyNumberFormat="1" applyFont="1" applyFill="1" applyBorder="1" applyAlignment="1" applyProtection="1">
      <alignment horizontal="right" vertical="center"/>
    </xf>
    <xf numFmtId="4" fontId="1" fillId="3" borderId="21" xfId="1" applyNumberFormat="1" applyFont="1" applyFill="1" applyBorder="1" applyAlignment="1" applyProtection="1">
      <alignment horizontal="right" vertical="center"/>
    </xf>
    <xf numFmtId="39" fontId="1" fillId="3" borderId="21" xfId="1" applyNumberFormat="1" applyFont="1" applyFill="1" applyBorder="1" applyAlignment="1" applyProtection="1">
      <alignment horizontal="right" vertical="center"/>
    </xf>
    <xf numFmtId="169" fontId="11" fillId="0" borderId="12" xfId="0" applyNumberFormat="1" applyFont="1" applyBorder="1" applyAlignment="1" applyProtection="1">
      <alignment horizontal="center" vertical="center"/>
      <protection locked="0"/>
    </xf>
    <xf numFmtId="49" fontId="11" fillId="0" borderId="18" xfId="0" applyNumberFormat="1" applyFont="1" applyBorder="1" applyAlignment="1" applyProtection="1">
      <alignment horizontal="left" vertical="center"/>
      <protection locked="0"/>
    </xf>
    <xf numFmtId="0" fontId="11" fillId="0" borderId="17" xfId="0" applyFont="1" applyBorder="1" applyAlignment="1" applyProtection="1">
      <alignment horizontal="left" vertical="center"/>
      <protection locked="0"/>
    </xf>
    <xf numFmtId="38" fontId="11" fillId="0" borderId="14" xfId="0" applyNumberFormat="1" applyFont="1" applyBorder="1" applyAlignment="1" applyProtection="1">
      <alignment horizontal="center" vertical="center"/>
      <protection locked="0"/>
    </xf>
    <xf numFmtId="170" fontId="11" fillId="0" borderId="19" xfId="0" applyNumberFormat="1" applyFont="1" applyBorder="1" applyAlignment="1" applyProtection="1">
      <alignment horizontal="right" vertical="center"/>
      <protection locked="0"/>
    </xf>
    <xf numFmtId="39" fontId="11" fillId="3" borderId="21" xfId="1" applyNumberFormat="1" applyFont="1" applyFill="1" applyBorder="1" applyAlignment="1" applyProtection="1">
      <alignment horizontal="right" vertical="center"/>
    </xf>
    <xf numFmtId="4" fontId="11" fillId="4" borderId="21" xfId="0" applyNumberFormat="1" applyFont="1" applyFill="1" applyBorder="1" applyAlignment="1" applyProtection="1">
      <alignment vertical="center"/>
      <protection locked="0"/>
    </xf>
    <xf numFmtId="0" fontId="11" fillId="0" borderId="43" xfId="0" applyFont="1" applyBorder="1" applyAlignment="1" applyProtection="1">
      <alignment vertical="center"/>
    </xf>
    <xf numFmtId="164" fontId="11" fillId="3" borderId="21" xfId="1" applyFont="1" applyFill="1" applyBorder="1" applyAlignment="1" applyProtection="1">
      <alignment horizontal="right" vertical="center"/>
    </xf>
    <xf numFmtId="0" fontId="2" fillId="0" borderId="43" xfId="0" applyFont="1" applyFill="1" applyBorder="1" applyAlignment="1" applyProtection="1">
      <alignment vertical="center"/>
    </xf>
    <xf numFmtId="0" fontId="2" fillId="0" borderId="24" xfId="0" applyFont="1" applyBorder="1" applyAlignment="1" applyProtection="1">
      <alignment horizontal="center" vertical="center" textRotation="180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41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1" fillId="2" borderId="34" xfId="0" applyFont="1" applyFill="1" applyBorder="1" applyAlignment="1" applyProtection="1">
      <alignment horizontal="center" vertical="center" wrapText="1"/>
    </xf>
    <xf numFmtId="0" fontId="1" fillId="2" borderId="39" xfId="0" applyFont="1" applyFill="1" applyBorder="1" applyAlignment="1" applyProtection="1">
      <alignment horizontal="center" vertical="center" wrapText="1"/>
    </xf>
    <xf numFmtId="0" fontId="1" fillId="2" borderId="36" xfId="0" applyFont="1" applyFill="1" applyBorder="1" applyAlignment="1" applyProtection="1">
      <alignment horizontal="center" vertical="center" wrapText="1"/>
    </xf>
    <xf numFmtId="0" fontId="1" fillId="2" borderId="33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5" borderId="26" xfId="0" applyNumberFormat="1" applyFont="1" applyFill="1" applyBorder="1" applyAlignment="1" applyProtection="1">
      <alignment horizontal="center" vertical="center"/>
    </xf>
    <xf numFmtId="0" fontId="1" fillId="9" borderId="52" xfId="0" applyNumberFormat="1" applyFont="1" applyFill="1" applyBorder="1" applyAlignment="1" applyProtection="1">
      <alignment horizontal="center" vertical="center"/>
    </xf>
    <xf numFmtId="0" fontId="1" fillId="9" borderId="53" xfId="0" applyNumberFormat="1" applyFont="1" applyFill="1" applyBorder="1" applyAlignment="1" applyProtection="1">
      <alignment horizontal="center" vertical="center"/>
    </xf>
    <xf numFmtId="0" fontId="1" fillId="9" borderId="54" xfId="0" applyNumberFormat="1" applyFont="1" applyFill="1" applyBorder="1" applyAlignment="1" applyProtection="1">
      <alignment horizontal="center" vertical="center"/>
    </xf>
    <xf numFmtId="38" fontId="1" fillId="2" borderId="31" xfId="0" applyNumberFormat="1" applyFont="1" applyFill="1" applyBorder="1" applyAlignment="1" applyProtection="1">
      <alignment horizontal="center" vertical="center"/>
    </xf>
    <xf numFmtId="38" fontId="1" fillId="2" borderId="32" xfId="0" applyNumberFormat="1" applyFont="1" applyFill="1" applyBorder="1" applyAlignment="1" applyProtection="1">
      <alignment horizontal="center" vertical="center"/>
    </xf>
    <xf numFmtId="0" fontId="1" fillId="6" borderId="8" xfId="0" applyNumberFormat="1" applyFont="1" applyFill="1" applyBorder="1" applyAlignment="1" applyProtection="1">
      <alignment horizontal="center" vertical="center"/>
    </xf>
    <xf numFmtId="0" fontId="2" fillId="7" borderId="9" xfId="0" applyFont="1" applyFill="1" applyBorder="1" applyAlignment="1" applyProtection="1">
      <alignment horizontal="center" vertical="center"/>
    </xf>
    <xf numFmtId="0" fontId="2" fillId="7" borderId="50" xfId="0" applyFont="1" applyFill="1" applyBorder="1" applyAlignment="1" applyProtection="1">
      <alignment horizontal="center" vertical="center" wrapText="1"/>
    </xf>
    <xf numFmtId="0" fontId="2" fillId="7" borderId="50" xfId="0" applyFont="1" applyFill="1" applyBorder="1" applyAlignment="1" applyProtection="1">
      <alignment horizontal="center" vertical="center"/>
    </xf>
    <xf numFmtId="0" fontId="2" fillId="7" borderId="28" xfId="0" applyFont="1" applyFill="1" applyBorder="1" applyAlignment="1" applyProtection="1">
      <alignment horizontal="center" vertical="center" wrapText="1"/>
    </xf>
    <xf numFmtId="0" fontId="1" fillId="2" borderId="51" xfId="0" applyFont="1" applyFill="1" applyBorder="1" applyAlignment="1" applyProtection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 wrapText="1"/>
    </xf>
    <xf numFmtId="0" fontId="1" fillId="2" borderId="45" xfId="0" applyFont="1" applyFill="1" applyBorder="1" applyAlignment="1" applyProtection="1">
      <alignment horizontal="center" vertical="center" wrapText="1"/>
    </xf>
    <xf numFmtId="0" fontId="1" fillId="2" borderId="28" xfId="0" applyFont="1" applyFill="1" applyBorder="1" applyAlignment="1" applyProtection="1">
      <alignment horizontal="center" vertical="center" wrapText="1"/>
    </xf>
    <xf numFmtId="0" fontId="1" fillId="2" borderId="35" xfId="0" applyFont="1" applyFill="1" applyBorder="1" applyAlignment="1" applyProtection="1">
      <alignment horizontal="center" vertical="center" wrapText="1"/>
    </xf>
    <xf numFmtId="0" fontId="1" fillId="2" borderId="38" xfId="0" applyFont="1" applyFill="1" applyBorder="1" applyAlignment="1" applyProtection="1">
      <alignment horizontal="center" vertical="center" wrapText="1"/>
    </xf>
    <xf numFmtId="0" fontId="1" fillId="2" borderId="30" xfId="0" applyFont="1" applyFill="1" applyBorder="1" applyAlignment="1" applyProtection="1">
      <alignment horizontal="center" vertical="center" wrapText="1"/>
    </xf>
    <xf numFmtId="4" fontId="1" fillId="0" borderId="24" xfId="0" applyNumberFormat="1" applyFont="1" applyBorder="1" applyAlignment="1" applyProtection="1">
      <alignment horizontal="center" vertical="center" wrapText="1"/>
    </xf>
    <xf numFmtId="49" fontId="2" fillId="4" borderId="25" xfId="0" applyNumberFormat="1" applyFont="1" applyFill="1" applyBorder="1" applyAlignment="1" applyProtection="1">
      <alignment horizontal="left" vertical="center"/>
    </xf>
    <xf numFmtId="49" fontId="2" fillId="4" borderId="25" xfId="0" applyNumberFormat="1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 applyProtection="1">
      <alignment horizontal="left" vertical="center"/>
    </xf>
  </cellXfs>
  <cellStyles count="2">
    <cellStyle name="Euro" xfId="1"/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8"/>
  <sheetViews>
    <sheetView tabSelected="1" view="pageBreakPreview" topLeftCell="A17" zoomScale="50" zoomScaleSheetLayoutView="50" workbookViewId="0">
      <selection activeCell="O36" sqref="O36"/>
    </sheetView>
  </sheetViews>
  <sheetFormatPr defaultRowHeight="18.75"/>
  <cols>
    <col min="1" max="1" width="6.7109375" style="1" customWidth="1"/>
    <col min="2" max="2" width="34.42578125" style="2" customWidth="1"/>
    <col min="3" max="3" width="27.7109375" style="2" customWidth="1"/>
    <col min="4" max="4" width="63.28515625" style="2" bestFit="1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7" customFormat="1" ht="65.25" customHeight="1">
      <c r="A1" s="4"/>
      <c r="B1" s="132" t="s">
        <v>0</v>
      </c>
      <c r="C1" s="132"/>
      <c r="D1" s="133" t="s">
        <v>39</v>
      </c>
      <c r="E1" s="133"/>
      <c r="F1" s="40">
        <v>41760</v>
      </c>
      <c r="G1" s="39" t="s">
        <v>75</v>
      </c>
      <c r="L1" s="7" t="s">
        <v>28</v>
      </c>
      <c r="M1" s="3">
        <f>+P1-N7</f>
        <v>0</v>
      </c>
      <c r="N1" s="5" t="s">
        <v>1</v>
      </c>
      <c r="O1" s="6"/>
      <c r="P1" s="42">
        <f>SUM(H7:M7)</f>
        <v>270.60000000000002</v>
      </c>
      <c r="Q1" s="3" t="s">
        <v>26</v>
      </c>
      <c r="R1" s="73"/>
    </row>
    <row r="2" spans="1:18" s="7" customFormat="1" ht="57.75" customHeight="1">
      <c r="A2" s="4"/>
      <c r="B2" s="134" t="s">
        <v>2</v>
      </c>
      <c r="C2" s="134"/>
      <c r="D2" s="133"/>
      <c r="E2" s="133"/>
      <c r="F2" s="8"/>
      <c r="G2" s="8"/>
      <c r="N2" s="9" t="s">
        <v>3</v>
      </c>
      <c r="O2" s="10"/>
      <c r="P2" s="11"/>
      <c r="Q2" s="3" t="s">
        <v>25</v>
      </c>
    </row>
    <row r="3" spans="1:18" s="7" customFormat="1" ht="35.25" customHeight="1">
      <c r="A3" s="4"/>
      <c r="B3" s="134" t="s">
        <v>24</v>
      </c>
      <c r="C3" s="134"/>
      <c r="D3" s="133" t="s">
        <v>40</v>
      </c>
      <c r="E3" s="133"/>
      <c r="N3" s="9" t="s">
        <v>4</v>
      </c>
      <c r="O3" s="10"/>
      <c r="P3" s="47">
        <f>+O7</f>
        <v>497.69999999999993</v>
      </c>
      <c r="Q3" s="12"/>
    </row>
    <row r="4" spans="1:18" s="7" customFormat="1" ht="35.25" customHeight="1" thickBot="1">
      <c r="A4" s="4"/>
      <c r="D4" s="13"/>
      <c r="E4" s="13"/>
      <c r="F4" s="9" t="s">
        <v>19</v>
      </c>
      <c r="G4" s="52">
        <v>1</v>
      </c>
      <c r="H4" s="14"/>
      <c r="I4" s="14"/>
      <c r="J4" s="2"/>
      <c r="K4" s="2"/>
      <c r="L4" s="2"/>
      <c r="M4" s="2"/>
      <c r="N4" s="15" t="s">
        <v>5</v>
      </c>
      <c r="O4" s="16"/>
      <c r="P4" s="17"/>
      <c r="Q4" s="12"/>
    </row>
    <row r="5" spans="1:18" s="7" customFormat="1" ht="43.5" customHeight="1" thickTop="1" thickBot="1">
      <c r="A5" s="4"/>
      <c r="B5" s="18" t="s">
        <v>6</v>
      </c>
      <c r="C5" s="19"/>
      <c r="D5" s="44">
        <v>30</v>
      </c>
      <c r="E5" s="13"/>
      <c r="F5" s="9" t="s">
        <v>7</v>
      </c>
      <c r="G5" s="52">
        <v>1.1100000000000001</v>
      </c>
      <c r="N5" s="113" t="s">
        <v>8</v>
      </c>
      <c r="O5" s="113"/>
      <c r="P5" s="86">
        <f>P1-P2-P3-P4</f>
        <v>-227.09999999999991</v>
      </c>
      <c r="Q5" s="12"/>
      <c r="R5" s="74"/>
    </row>
    <row r="6" spans="1:18" s="7" customFormat="1" ht="43.5" customHeight="1" thickTop="1" thickBot="1">
      <c r="A6" s="4"/>
      <c r="B6" s="41" t="s">
        <v>50</v>
      </c>
      <c r="C6" s="41"/>
      <c r="D6" s="13"/>
      <c r="E6" s="13"/>
      <c r="F6" s="9" t="s">
        <v>9</v>
      </c>
      <c r="G6" s="71">
        <v>11.11</v>
      </c>
      <c r="Q6" s="12"/>
    </row>
    <row r="7" spans="1:18" s="7" customFormat="1" ht="27" customHeight="1" thickTop="1" thickBot="1">
      <c r="A7" s="114" t="s">
        <v>27</v>
      </c>
      <c r="B7" s="115"/>
      <c r="C7" s="116"/>
      <c r="D7" s="117" t="s">
        <v>10</v>
      </c>
      <c r="E7" s="118"/>
      <c r="F7" s="118"/>
      <c r="G7" s="72">
        <f t="shared" ref="G7:O7" si="0">SUM(G11:G43)</f>
        <v>0</v>
      </c>
      <c r="H7" s="70">
        <f t="shared" si="0"/>
        <v>0</v>
      </c>
      <c r="I7" s="54">
        <f t="shared" si="0"/>
        <v>0</v>
      </c>
      <c r="J7" s="54">
        <f t="shared" si="0"/>
        <v>122.3</v>
      </c>
      <c r="K7" s="54">
        <f t="shared" si="0"/>
        <v>100</v>
      </c>
      <c r="L7" s="54">
        <f t="shared" si="0"/>
        <v>0</v>
      </c>
      <c r="M7" s="55">
        <f t="shared" si="0"/>
        <v>48.3</v>
      </c>
      <c r="N7" s="53">
        <f t="shared" si="0"/>
        <v>270.59999999999997</v>
      </c>
      <c r="O7" s="56">
        <f t="shared" si="0"/>
        <v>497.69999999999993</v>
      </c>
      <c r="P7" s="12">
        <f>+N7-SUM(H7:M7)</f>
        <v>0</v>
      </c>
    </row>
    <row r="8" spans="1:18" ht="36" customHeight="1" thickTop="1" thickBot="1">
      <c r="A8" s="119"/>
      <c r="B8" s="120" t="s">
        <v>11</v>
      </c>
      <c r="C8" s="120" t="s">
        <v>12</v>
      </c>
      <c r="D8" s="121" t="s">
        <v>23</v>
      </c>
      <c r="E8" s="120" t="s">
        <v>30</v>
      </c>
      <c r="F8" s="123" t="s">
        <v>29</v>
      </c>
      <c r="G8" s="124" t="s">
        <v>13</v>
      </c>
      <c r="H8" s="126" t="s">
        <v>14</v>
      </c>
      <c r="I8" s="127" t="s">
        <v>32</v>
      </c>
      <c r="J8" s="128" t="s">
        <v>34</v>
      </c>
      <c r="K8" s="128" t="s">
        <v>33</v>
      </c>
      <c r="L8" s="129" t="s">
        <v>20</v>
      </c>
      <c r="M8" s="130"/>
      <c r="N8" s="112" t="s">
        <v>15</v>
      </c>
      <c r="O8" s="131" t="s">
        <v>16</v>
      </c>
      <c r="P8" s="104" t="s">
        <v>17</v>
      </c>
      <c r="Q8" s="2"/>
      <c r="R8" s="105" t="s">
        <v>35</v>
      </c>
    </row>
    <row r="9" spans="1:18" ht="36" customHeight="1" thickTop="1" thickBot="1">
      <c r="A9" s="119"/>
      <c r="B9" s="120" t="s">
        <v>11</v>
      </c>
      <c r="C9" s="120"/>
      <c r="D9" s="122"/>
      <c r="E9" s="120"/>
      <c r="F9" s="123"/>
      <c r="G9" s="125"/>
      <c r="H9" s="126" t="s">
        <v>32</v>
      </c>
      <c r="I9" s="127" t="s">
        <v>32</v>
      </c>
      <c r="J9" s="127"/>
      <c r="K9" s="127" t="s">
        <v>31</v>
      </c>
      <c r="L9" s="108" t="s">
        <v>21</v>
      </c>
      <c r="M9" s="110" t="s">
        <v>22</v>
      </c>
      <c r="N9" s="112"/>
      <c r="O9" s="131"/>
      <c r="P9" s="104"/>
      <c r="Q9" s="2"/>
      <c r="R9" s="106"/>
    </row>
    <row r="10" spans="1:18" ht="37.5" customHeight="1" thickTop="1" thickBot="1">
      <c r="A10" s="119"/>
      <c r="B10" s="120"/>
      <c r="C10" s="120"/>
      <c r="D10" s="122"/>
      <c r="E10" s="120"/>
      <c r="F10" s="123"/>
      <c r="G10" s="69" t="s">
        <v>18</v>
      </c>
      <c r="H10" s="126"/>
      <c r="I10" s="127"/>
      <c r="J10" s="127"/>
      <c r="K10" s="127"/>
      <c r="L10" s="109"/>
      <c r="M10" s="111"/>
      <c r="N10" s="112"/>
      <c r="O10" s="131"/>
      <c r="P10" s="104"/>
      <c r="Q10" s="2"/>
      <c r="R10" s="107"/>
    </row>
    <row r="11" spans="1:18" ht="30" customHeight="1" thickTop="1">
      <c r="A11" s="20">
        <v>1</v>
      </c>
      <c r="B11" s="90">
        <v>41766</v>
      </c>
      <c r="C11" s="75" t="s">
        <v>51</v>
      </c>
      <c r="D11" s="87" t="s">
        <v>52</v>
      </c>
      <c r="E11" s="21" t="s">
        <v>53</v>
      </c>
      <c r="F11" s="21" t="s">
        <v>41</v>
      </c>
      <c r="G11" s="68"/>
      <c r="H11" s="23">
        <f>IF($D$3="si",($G$5/$G$6*G11),IF($D$3="no",G11*$G$4,0))</f>
        <v>0</v>
      </c>
      <c r="I11" s="24"/>
      <c r="J11" s="25"/>
      <c r="K11" s="48"/>
      <c r="L11" s="48"/>
      <c r="M11" s="28"/>
      <c r="N11" s="29"/>
      <c r="O11" s="30">
        <v>210</v>
      </c>
      <c r="P11" s="31"/>
      <c r="Q11" s="2"/>
      <c r="R11" s="49"/>
    </row>
    <row r="12" spans="1:18" ht="30" customHeight="1">
      <c r="A12" s="20">
        <v>2</v>
      </c>
      <c r="B12" s="90">
        <v>41766</v>
      </c>
      <c r="C12" s="75" t="s">
        <v>51</v>
      </c>
      <c r="D12" s="87" t="s">
        <v>54</v>
      </c>
      <c r="E12" s="21" t="s">
        <v>53</v>
      </c>
      <c r="F12" s="21" t="s">
        <v>41</v>
      </c>
      <c r="G12" s="22"/>
      <c r="H12" s="23">
        <f>IF($D$3="si",($G$5/$G$6*G12),IF($D$3="no",G12*$G$4,0))</f>
        <v>0</v>
      </c>
      <c r="I12" s="24"/>
      <c r="J12" s="25"/>
      <c r="K12" s="48"/>
      <c r="L12" s="27"/>
      <c r="M12" s="28">
        <v>1</v>
      </c>
      <c r="N12" s="29">
        <f>SUM(H12:M12)</f>
        <v>1</v>
      </c>
      <c r="O12" s="32"/>
      <c r="P12" s="31"/>
      <c r="Q12" s="2"/>
      <c r="R12" s="49"/>
    </row>
    <row r="13" spans="1:18" ht="30" customHeight="1">
      <c r="A13" s="20">
        <v>3</v>
      </c>
      <c r="B13" s="90">
        <v>41766</v>
      </c>
      <c r="C13" s="75" t="s">
        <v>51</v>
      </c>
      <c r="D13" s="87" t="s">
        <v>55</v>
      </c>
      <c r="E13" s="21" t="s">
        <v>53</v>
      </c>
      <c r="F13" s="21" t="s">
        <v>41</v>
      </c>
      <c r="G13" s="22"/>
      <c r="H13" s="23">
        <f t="shared" ref="H13:H40" si="1">IF($D$3="si",($G$5/$G$6*G13),IF($D$3="no",G13*$G$4,0))</f>
        <v>0</v>
      </c>
      <c r="I13" s="24"/>
      <c r="J13" s="25">
        <v>10.6</v>
      </c>
      <c r="K13" s="48"/>
      <c r="L13" s="27"/>
      <c r="M13" s="28"/>
      <c r="N13" s="29">
        <f t="shared" ref="N13:N27" si="2">SUM(H13:M13)</f>
        <v>10.6</v>
      </c>
      <c r="O13" s="32"/>
      <c r="P13" s="31" t="str">
        <f t="shared" ref="P13:P40" si="3">IF(F13="Milano","X","")</f>
        <v/>
      </c>
      <c r="Q13" s="2"/>
      <c r="R13" s="88"/>
    </row>
    <row r="14" spans="1:18" ht="30" customHeight="1">
      <c r="A14" s="20">
        <v>4</v>
      </c>
      <c r="B14" s="90">
        <v>41766</v>
      </c>
      <c r="C14" s="75" t="s">
        <v>51</v>
      </c>
      <c r="D14" s="87" t="s">
        <v>56</v>
      </c>
      <c r="E14" s="21" t="s">
        <v>53</v>
      </c>
      <c r="F14" s="21" t="s">
        <v>41</v>
      </c>
      <c r="G14" s="22"/>
      <c r="H14" s="23">
        <f t="shared" si="1"/>
        <v>0</v>
      </c>
      <c r="I14" s="24"/>
      <c r="J14" s="25">
        <v>12</v>
      </c>
      <c r="K14" s="48"/>
      <c r="L14" s="27"/>
      <c r="M14" s="28"/>
      <c r="N14" s="29">
        <f t="shared" si="2"/>
        <v>12</v>
      </c>
      <c r="O14" s="32"/>
      <c r="P14" s="31" t="str">
        <f t="shared" si="3"/>
        <v/>
      </c>
      <c r="Q14" s="2"/>
      <c r="R14" s="50"/>
    </row>
    <row r="15" spans="1:18" ht="30" customHeight="1">
      <c r="A15" s="20">
        <v>5</v>
      </c>
      <c r="B15" s="90">
        <v>41766</v>
      </c>
      <c r="C15" s="75" t="s">
        <v>51</v>
      </c>
      <c r="D15" s="87" t="s">
        <v>57</v>
      </c>
      <c r="E15" s="21" t="s">
        <v>53</v>
      </c>
      <c r="F15" s="21" t="s">
        <v>41</v>
      </c>
      <c r="G15" s="22"/>
      <c r="H15" s="23">
        <f t="shared" si="1"/>
        <v>0</v>
      </c>
      <c r="I15" s="24"/>
      <c r="J15" s="25">
        <v>12</v>
      </c>
      <c r="K15" s="48"/>
      <c r="L15" s="27"/>
      <c r="M15" s="28"/>
      <c r="N15" s="29">
        <f t="shared" si="2"/>
        <v>12</v>
      </c>
      <c r="O15" s="32"/>
      <c r="P15" s="31" t="str">
        <f t="shared" si="3"/>
        <v/>
      </c>
      <c r="Q15" s="2"/>
      <c r="R15" s="89"/>
    </row>
    <row r="16" spans="1:18" ht="30" customHeight="1">
      <c r="A16" s="20">
        <v>6</v>
      </c>
      <c r="B16" s="90">
        <v>41766</v>
      </c>
      <c r="C16" s="75" t="s">
        <v>51</v>
      </c>
      <c r="D16" s="87" t="s">
        <v>58</v>
      </c>
      <c r="E16" s="21" t="s">
        <v>59</v>
      </c>
      <c r="F16" s="21" t="s">
        <v>41</v>
      </c>
      <c r="G16" s="22"/>
      <c r="H16" s="23"/>
      <c r="I16" s="24"/>
      <c r="J16" s="25"/>
      <c r="K16" s="48">
        <v>50</v>
      </c>
      <c r="L16" s="27"/>
      <c r="M16" s="28"/>
      <c r="N16" s="29">
        <v>50</v>
      </c>
      <c r="O16" s="32"/>
      <c r="P16" s="31"/>
      <c r="Q16" s="2"/>
      <c r="R16" s="89"/>
    </row>
    <row r="17" spans="1:18" ht="30" customHeight="1">
      <c r="A17" s="20">
        <v>7</v>
      </c>
      <c r="B17" s="90">
        <v>41768</v>
      </c>
      <c r="C17" s="75" t="s">
        <v>51</v>
      </c>
      <c r="D17" s="21" t="s">
        <v>60</v>
      </c>
      <c r="E17" s="21" t="s">
        <v>53</v>
      </c>
      <c r="F17" s="21" t="s">
        <v>41</v>
      </c>
      <c r="G17" s="22"/>
      <c r="H17" s="23">
        <f t="shared" si="1"/>
        <v>0</v>
      </c>
      <c r="I17" s="24"/>
      <c r="J17" s="25">
        <v>13</v>
      </c>
      <c r="K17" s="48"/>
      <c r="L17" s="27"/>
      <c r="M17" s="28"/>
      <c r="N17" s="29">
        <v>13</v>
      </c>
      <c r="O17" s="32"/>
      <c r="P17" s="31" t="str">
        <f t="shared" si="3"/>
        <v/>
      </c>
      <c r="Q17" s="2"/>
      <c r="R17" s="50"/>
    </row>
    <row r="18" spans="1:18" ht="30" customHeight="1">
      <c r="A18" s="20">
        <v>8</v>
      </c>
      <c r="B18" s="90">
        <v>41768</v>
      </c>
      <c r="C18" s="75" t="s">
        <v>51</v>
      </c>
      <c r="D18" s="21" t="s">
        <v>61</v>
      </c>
      <c r="E18" s="21" t="s">
        <v>53</v>
      </c>
      <c r="F18" s="21" t="s">
        <v>41</v>
      </c>
      <c r="G18" s="22"/>
      <c r="H18" s="23">
        <f t="shared" si="1"/>
        <v>0</v>
      </c>
      <c r="I18" s="24"/>
      <c r="J18" s="25"/>
      <c r="K18" s="48"/>
      <c r="L18" s="27"/>
      <c r="M18" s="28">
        <v>1</v>
      </c>
      <c r="N18" s="29">
        <f t="shared" si="2"/>
        <v>1</v>
      </c>
      <c r="O18" s="32"/>
      <c r="P18" s="31" t="str">
        <f t="shared" si="3"/>
        <v/>
      </c>
      <c r="Q18" s="2"/>
      <c r="R18" s="50"/>
    </row>
    <row r="19" spans="1:18" ht="30" customHeight="1">
      <c r="A19" s="20">
        <v>9</v>
      </c>
      <c r="B19" s="90">
        <v>41768</v>
      </c>
      <c r="C19" s="75" t="s">
        <v>51</v>
      </c>
      <c r="D19" s="21" t="s">
        <v>62</v>
      </c>
      <c r="E19" s="21" t="s">
        <v>53</v>
      </c>
      <c r="F19" s="21" t="s">
        <v>41</v>
      </c>
      <c r="G19" s="22"/>
      <c r="H19" s="23">
        <f t="shared" si="1"/>
        <v>0</v>
      </c>
      <c r="I19" s="24"/>
      <c r="J19" s="25"/>
      <c r="K19" s="48"/>
      <c r="L19" s="27"/>
      <c r="M19" s="28">
        <v>3</v>
      </c>
      <c r="N19" s="29">
        <f t="shared" si="2"/>
        <v>3</v>
      </c>
      <c r="O19" s="32"/>
      <c r="P19" s="31" t="str">
        <f t="shared" si="3"/>
        <v/>
      </c>
      <c r="Q19" s="2"/>
      <c r="R19" s="50"/>
    </row>
    <row r="20" spans="1:18" ht="30" customHeight="1">
      <c r="A20" s="20">
        <v>10</v>
      </c>
      <c r="B20" s="90">
        <v>41778</v>
      </c>
      <c r="C20" s="33" t="s">
        <v>63</v>
      </c>
      <c r="D20" s="87" t="s">
        <v>76</v>
      </c>
      <c r="E20" s="21" t="s">
        <v>53</v>
      </c>
      <c r="F20" s="21" t="s">
        <v>41</v>
      </c>
      <c r="G20" s="22"/>
      <c r="H20" s="23">
        <f t="shared" si="1"/>
        <v>0</v>
      </c>
      <c r="I20" s="24"/>
      <c r="J20" s="25"/>
      <c r="K20" s="48"/>
      <c r="L20" s="27"/>
      <c r="M20" s="28"/>
      <c r="N20" s="29">
        <f t="shared" si="2"/>
        <v>0</v>
      </c>
      <c r="O20" s="32">
        <v>150</v>
      </c>
      <c r="P20" s="31" t="str">
        <f t="shared" si="3"/>
        <v/>
      </c>
      <c r="Q20" s="2"/>
      <c r="R20" s="50"/>
    </row>
    <row r="21" spans="1:18" ht="30" customHeight="1">
      <c r="A21" s="20">
        <v>11</v>
      </c>
      <c r="B21" s="90">
        <v>41778</v>
      </c>
      <c r="C21" s="33" t="s">
        <v>63</v>
      </c>
      <c r="D21" s="21" t="s">
        <v>43</v>
      </c>
      <c r="E21" s="21" t="s">
        <v>53</v>
      </c>
      <c r="F21" s="21" t="s">
        <v>41</v>
      </c>
      <c r="G21" s="22"/>
      <c r="H21" s="23">
        <f t="shared" si="1"/>
        <v>0</v>
      </c>
      <c r="I21" s="24"/>
      <c r="J21" s="25"/>
      <c r="K21" s="48"/>
      <c r="L21" s="27"/>
      <c r="M21" s="28">
        <v>4.0999999999999996</v>
      </c>
      <c r="N21" s="29">
        <f t="shared" si="2"/>
        <v>4.0999999999999996</v>
      </c>
      <c r="O21" s="32"/>
      <c r="P21" s="31" t="str">
        <f t="shared" si="3"/>
        <v/>
      </c>
      <c r="Q21" s="2"/>
      <c r="R21" s="50"/>
    </row>
    <row r="22" spans="1:18" ht="30" customHeight="1">
      <c r="A22" s="20">
        <v>12</v>
      </c>
      <c r="B22" s="90">
        <v>41778</v>
      </c>
      <c r="C22" s="33" t="s">
        <v>63</v>
      </c>
      <c r="D22" s="21" t="s">
        <v>64</v>
      </c>
      <c r="E22" s="21" t="s">
        <v>53</v>
      </c>
      <c r="F22" s="21" t="s">
        <v>41</v>
      </c>
      <c r="G22" s="22"/>
      <c r="H22" s="23">
        <f t="shared" si="1"/>
        <v>0</v>
      </c>
      <c r="I22" s="24"/>
      <c r="J22" s="26"/>
      <c r="K22" s="27"/>
      <c r="L22" s="27"/>
      <c r="M22" s="28">
        <v>4.0999999999999996</v>
      </c>
      <c r="N22" s="29">
        <f t="shared" si="2"/>
        <v>4.0999999999999996</v>
      </c>
      <c r="O22" s="32"/>
      <c r="P22" s="31" t="str">
        <f t="shared" si="3"/>
        <v/>
      </c>
      <c r="Q22" s="2"/>
      <c r="R22" s="50"/>
    </row>
    <row r="23" spans="1:18" ht="30" customHeight="1">
      <c r="A23" s="20">
        <v>13</v>
      </c>
      <c r="B23" s="90">
        <v>41778</v>
      </c>
      <c r="C23" s="33" t="s">
        <v>63</v>
      </c>
      <c r="D23" s="21" t="s">
        <v>65</v>
      </c>
      <c r="E23" s="21" t="s">
        <v>53</v>
      </c>
      <c r="F23" s="21" t="s">
        <v>41</v>
      </c>
      <c r="G23" s="22"/>
      <c r="H23" s="23">
        <f t="shared" si="1"/>
        <v>0</v>
      </c>
      <c r="I23" s="25"/>
      <c r="J23" s="25">
        <v>1.5</v>
      </c>
      <c r="K23" s="48"/>
      <c r="L23" s="27"/>
      <c r="M23" s="28"/>
      <c r="N23" s="29">
        <f t="shared" si="2"/>
        <v>1.5</v>
      </c>
      <c r="O23" s="32"/>
      <c r="P23" s="31" t="str">
        <f t="shared" si="3"/>
        <v/>
      </c>
      <c r="Q23" s="2"/>
      <c r="R23" s="50"/>
    </row>
    <row r="24" spans="1:18" ht="30" customHeight="1">
      <c r="A24" s="20">
        <v>14</v>
      </c>
      <c r="B24" s="90">
        <v>41778</v>
      </c>
      <c r="C24" s="33" t="s">
        <v>63</v>
      </c>
      <c r="D24" s="21" t="s">
        <v>65</v>
      </c>
      <c r="E24" s="21" t="s">
        <v>53</v>
      </c>
      <c r="F24" s="21" t="s">
        <v>41</v>
      </c>
      <c r="G24" s="22"/>
      <c r="H24" s="23">
        <f t="shared" si="1"/>
        <v>0</v>
      </c>
      <c r="I24" s="37"/>
      <c r="J24" s="26">
        <v>1.5</v>
      </c>
      <c r="K24" s="27"/>
      <c r="L24" s="27"/>
      <c r="M24" s="28"/>
      <c r="N24" s="29">
        <f t="shared" si="2"/>
        <v>1.5</v>
      </c>
      <c r="O24" s="32"/>
      <c r="P24" s="31" t="str">
        <f t="shared" si="3"/>
        <v/>
      </c>
      <c r="Q24" s="2"/>
      <c r="R24" s="50"/>
    </row>
    <row r="25" spans="1:18" ht="30" customHeight="1">
      <c r="A25" s="20">
        <v>15</v>
      </c>
      <c r="B25" s="90">
        <v>41778</v>
      </c>
      <c r="C25" s="33" t="s">
        <v>63</v>
      </c>
      <c r="D25" s="21" t="s">
        <v>66</v>
      </c>
      <c r="E25" s="21" t="s">
        <v>53</v>
      </c>
      <c r="F25" s="21" t="s">
        <v>41</v>
      </c>
      <c r="G25" s="22"/>
      <c r="H25" s="23">
        <f t="shared" si="1"/>
        <v>0</v>
      </c>
      <c r="I25" s="37"/>
      <c r="J25" s="26">
        <v>24</v>
      </c>
      <c r="K25" s="27"/>
      <c r="L25" s="27"/>
      <c r="M25" s="28"/>
      <c r="N25" s="29">
        <f t="shared" si="2"/>
        <v>24</v>
      </c>
      <c r="O25" s="32">
        <v>24</v>
      </c>
      <c r="P25" s="31" t="str">
        <f t="shared" si="3"/>
        <v/>
      </c>
      <c r="Q25" s="2"/>
      <c r="R25" s="50"/>
    </row>
    <row r="26" spans="1:18" ht="30" customHeight="1">
      <c r="A26" s="20">
        <v>16</v>
      </c>
      <c r="B26" s="90">
        <v>41778</v>
      </c>
      <c r="C26" s="33" t="s">
        <v>63</v>
      </c>
      <c r="D26" s="21" t="s">
        <v>67</v>
      </c>
      <c r="E26" s="21" t="s">
        <v>68</v>
      </c>
      <c r="F26" s="21" t="s">
        <v>41</v>
      </c>
      <c r="G26" s="22"/>
      <c r="H26" s="23">
        <f t="shared" si="1"/>
        <v>0</v>
      </c>
      <c r="I26" s="37"/>
      <c r="J26" s="26"/>
      <c r="K26" s="27">
        <v>50</v>
      </c>
      <c r="L26" s="27"/>
      <c r="M26" s="28"/>
      <c r="N26" s="29">
        <f t="shared" si="2"/>
        <v>50</v>
      </c>
      <c r="O26" s="32"/>
      <c r="P26" s="31" t="str">
        <f t="shared" si="3"/>
        <v/>
      </c>
      <c r="Q26" s="2"/>
      <c r="R26" s="50"/>
    </row>
    <row r="27" spans="1:18" ht="30" customHeight="1">
      <c r="A27" s="20">
        <v>17</v>
      </c>
      <c r="B27" s="36">
        <v>41785</v>
      </c>
      <c r="C27" s="33" t="s">
        <v>69</v>
      </c>
      <c r="D27" s="38" t="s">
        <v>43</v>
      </c>
      <c r="E27" s="21" t="s">
        <v>53</v>
      </c>
      <c r="F27" s="21" t="s">
        <v>41</v>
      </c>
      <c r="G27" s="22"/>
      <c r="H27" s="23">
        <f t="shared" si="1"/>
        <v>0</v>
      </c>
      <c r="I27" s="37"/>
      <c r="J27" s="26"/>
      <c r="K27" s="27"/>
      <c r="L27" s="27"/>
      <c r="M27" s="28">
        <v>2.1</v>
      </c>
      <c r="N27" s="29">
        <f t="shared" si="2"/>
        <v>2.1</v>
      </c>
      <c r="O27" s="32"/>
      <c r="P27" s="31" t="str">
        <f t="shared" si="3"/>
        <v/>
      </c>
      <c r="Q27" s="2"/>
      <c r="R27" s="50"/>
    </row>
    <row r="28" spans="1:18" ht="30" customHeight="1">
      <c r="A28" s="20">
        <v>18</v>
      </c>
      <c r="B28" s="36">
        <v>41785</v>
      </c>
      <c r="C28" s="33" t="s">
        <v>69</v>
      </c>
      <c r="D28" s="38" t="s">
        <v>65</v>
      </c>
      <c r="E28" s="21" t="s">
        <v>53</v>
      </c>
      <c r="F28" s="21" t="s">
        <v>41</v>
      </c>
      <c r="G28" s="22"/>
      <c r="H28" s="23">
        <f t="shared" si="1"/>
        <v>0</v>
      </c>
      <c r="I28" s="37"/>
      <c r="J28" s="26">
        <v>1.5</v>
      </c>
      <c r="K28" s="27"/>
      <c r="L28" s="27"/>
      <c r="M28" s="28"/>
      <c r="N28" s="29">
        <f>SUM(H28:M28)</f>
        <v>1.5</v>
      </c>
      <c r="O28" s="32"/>
      <c r="P28" s="31" t="str">
        <f t="shared" si="3"/>
        <v/>
      </c>
      <c r="Q28" s="2"/>
      <c r="R28" s="50"/>
    </row>
    <row r="29" spans="1:18" ht="30" customHeight="1">
      <c r="A29" s="20">
        <v>19</v>
      </c>
      <c r="B29" s="36">
        <v>41785</v>
      </c>
      <c r="C29" s="33" t="s">
        <v>69</v>
      </c>
      <c r="D29" s="38" t="s">
        <v>65</v>
      </c>
      <c r="E29" s="21" t="s">
        <v>53</v>
      </c>
      <c r="F29" s="21" t="s">
        <v>41</v>
      </c>
      <c r="G29" s="22"/>
      <c r="H29" s="23">
        <f t="shared" si="1"/>
        <v>0</v>
      </c>
      <c r="I29" s="37"/>
      <c r="J29" s="26">
        <v>1.5</v>
      </c>
      <c r="K29" s="27"/>
      <c r="L29" s="27"/>
      <c r="M29" s="28"/>
      <c r="N29" s="29">
        <f t="shared" ref="N29:N39" si="4">SUM(H29:M29)</f>
        <v>1.5</v>
      </c>
      <c r="O29" s="32"/>
      <c r="P29" s="31" t="str">
        <f t="shared" si="3"/>
        <v/>
      </c>
      <c r="Q29" s="2"/>
      <c r="R29" s="50"/>
    </row>
    <row r="30" spans="1:18" ht="30" customHeight="1">
      <c r="A30" s="20">
        <v>20</v>
      </c>
      <c r="B30" s="36">
        <v>41785</v>
      </c>
      <c r="C30" s="33" t="s">
        <v>69</v>
      </c>
      <c r="D30" s="38" t="s">
        <v>65</v>
      </c>
      <c r="E30" s="21" t="s">
        <v>53</v>
      </c>
      <c r="F30" s="21" t="s">
        <v>41</v>
      </c>
      <c r="G30" s="22"/>
      <c r="H30" s="23">
        <f t="shared" si="1"/>
        <v>0</v>
      </c>
      <c r="I30" s="37"/>
      <c r="J30" s="26">
        <v>1.5</v>
      </c>
      <c r="K30" s="27"/>
      <c r="L30" s="27"/>
      <c r="M30" s="28"/>
      <c r="N30" s="29">
        <f t="shared" si="4"/>
        <v>1.5</v>
      </c>
      <c r="O30" s="32"/>
      <c r="P30" s="31" t="str">
        <f t="shared" si="3"/>
        <v/>
      </c>
      <c r="Q30" s="2"/>
      <c r="R30" s="50"/>
    </row>
    <row r="31" spans="1:18" ht="30" customHeight="1">
      <c r="A31" s="20">
        <v>21</v>
      </c>
      <c r="B31" s="36">
        <v>41785</v>
      </c>
      <c r="C31" s="33" t="s">
        <v>69</v>
      </c>
      <c r="D31" s="38" t="s">
        <v>70</v>
      </c>
      <c r="E31" s="21" t="s">
        <v>53</v>
      </c>
      <c r="F31" s="21" t="s">
        <v>41</v>
      </c>
      <c r="G31" s="22"/>
      <c r="H31" s="23">
        <f t="shared" si="1"/>
        <v>0</v>
      </c>
      <c r="I31" s="37"/>
      <c r="J31" s="26"/>
      <c r="K31" s="27"/>
      <c r="L31" s="27"/>
      <c r="M31" s="28">
        <v>2.4</v>
      </c>
      <c r="N31" s="29">
        <f t="shared" si="4"/>
        <v>2.4</v>
      </c>
      <c r="O31" s="32"/>
      <c r="P31" s="31" t="str">
        <f t="shared" si="3"/>
        <v/>
      </c>
      <c r="Q31" s="2"/>
      <c r="R31" s="50"/>
    </row>
    <row r="32" spans="1:18" ht="30" customHeight="1">
      <c r="A32" s="20">
        <v>22</v>
      </c>
      <c r="B32" s="36">
        <v>41785</v>
      </c>
      <c r="C32" s="33" t="s">
        <v>69</v>
      </c>
      <c r="D32" s="38" t="s">
        <v>42</v>
      </c>
      <c r="E32" s="21" t="s">
        <v>53</v>
      </c>
      <c r="F32" s="21" t="s">
        <v>41</v>
      </c>
      <c r="G32" s="22"/>
      <c r="H32" s="23">
        <f t="shared" si="1"/>
        <v>0</v>
      </c>
      <c r="I32" s="37"/>
      <c r="J32" s="26">
        <v>9</v>
      </c>
      <c r="K32" s="27"/>
      <c r="L32" s="27"/>
      <c r="M32" s="28"/>
      <c r="N32" s="29">
        <f t="shared" si="4"/>
        <v>9</v>
      </c>
      <c r="O32" s="32"/>
      <c r="P32" s="31" t="str">
        <f t="shared" si="3"/>
        <v/>
      </c>
      <c r="Q32" s="2"/>
      <c r="R32" s="50"/>
    </row>
    <row r="33" spans="1:18" ht="30" customHeight="1">
      <c r="A33" s="20">
        <v>23</v>
      </c>
      <c r="B33" s="36">
        <v>41785</v>
      </c>
      <c r="C33" s="33" t="s">
        <v>69</v>
      </c>
      <c r="D33" s="38" t="s">
        <v>71</v>
      </c>
      <c r="E33" s="21" t="s">
        <v>53</v>
      </c>
      <c r="F33" s="21" t="s">
        <v>41</v>
      </c>
      <c r="G33" s="22"/>
      <c r="H33" s="23">
        <f t="shared" si="1"/>
        <v>0</v>
      </c>
      <c r="I33" s="37"/>
      <c r="J33" s="26">
        <v>12</v>
      </c>
      <c r="K33" s="27"/>
      <c r="L33" s="27"/>
      <c r="M33" s="28"/>
      <c r="N33" s="29">
        <f t="shared" si="4"/>
        <v>12</v>
      </c>
      <c r="O33" s="32">
        <v>12</v>
      </c>
      <c r="P33" s="31" t="str">
        <f t="shared" si="3"/>
        <v/>
      </c>
      <c r="Q33" s="2"/>
      <c r="R33" s="50"/>
    </row>
    <row r="34" spans="1:18" ht="30" customHeight="1">
      <c r="A34" s="20">
        <v>24</v>
      </c>
      <c r="B34" s="36">
        <v>41785</v>
      </c>
      <c r="C34" s="33" t="s">
        <v>69</v>
      </c>
      <c r="D34" s="38" t="s">
        <v>64</v>
      </c>
      <c r="E34" s="21" t="s">
        <v>53</v>
      </c>
      <c r="F34" s="21" t="s">
        <v>41</v>
      </c>
      <c r="G34" s="22"/>
      <c r="H34" s="23">
        <f t="shared" si="1"/>
        <v>0</v>
      </c>
      <c r="I34" s="37"/>
      <c r="J34" s="26"/>
      <c r="K34" s="27"/>
      <c r="L34" s="27"/>
      <c r="M34" s="28">
        <v>6.9</v>
      </c>
      <c r="N34" s="29">
        <f t="shared" si="4"/>
        <v>6.9</v>
      </c>
      <c r="O34" s="32">
        <v>6.9</v>
      </c>
      <c r="P34" s="31" t="str">
        <f t="shared" si="3"/>
        <v/>
      </c>
      <c r="Q34" s="2"/>
      <c r="R34" s="50"/>
    </row>
    <row r="35" spans="1:18" ht="30" customHeight="1">
      <c r="A35" s="20">
        <v>25</v>
      </c>
      <c r="B35" s="36">
        <v>41785</v>
      </c>
      <c r="C35" s="33" t="s">
        <v>69</v>
      </c>
      <c r="D35" s="38" t="s">
        <v>72</v>
      </c>
      <c r="E35" s="21" t="s">
        <v>53</v>
      </c>
      <c r="F35" s="21" t="s">
        <v>41</v>
      </c>
      <c r="G35" s="22"/>
      <c r="H35" s="23">
        <f t="shared" si="1"/>
        <v>0</v>
      </c>
      <c r="I35" s="37"/>
      <c r="J35" s="26"/>
      <c r="K35" s="27"/>
      <c r="L35" s="27"/>
      <c r="M35" s="28">
        <v>8.1999999999999993</v>
      </c>
      <c r="N35" s="29">
        <f t="shared" si="4"/>
        <v>8.1999999999999993</v>
      </c>
      <c r="O35" s="32">
        <v>8.1999999999999993</v>
      </c>
      <c r="P35" s="31" t="str">
        <f t="shared" si="3"/>
        <v/>
      </c>
      <c r="Q35" s="2"/>
      <c r="R35" s="50"/>
    </row>
    <row r="36" spans="1:18" ht="30" customHeight="1">
      <c r="A36" s="20">
        <v>26</v>
      </c>
      <c r="B36" s="36">
        <v>41785</v>
      </c>
      <c r="C36" s="33" t="s">
        <v>69</v>
      </c>
      <c r="D36" s="38" t="s">
        <v>52</v>
      </c>
      <c r="E36" s="21" t="s">
        <v>53</v>
      </c>
      <c r="F36" s="21" t="s">
        <v>41</v>
      </c>
      <c r="G36" s="22"/>
      <c r="H36" s="23">
        <f t="shared" si="1"/>
        <v>0</v>
      </c>
      <c r="I36" s="37"/>
      <c r="J36" s="26"/>
      <c r="K36" s="27"/>
      <c r="L36" s="27"/>
      <c r="M36" s="28"/>
      <c r="N36" s="29">
        <f t="shared" si="4"/>
        <v>0</v>
      </c>
      <c r="O36" s="32">
        <v>50</v>
      </c>
      <c r="P36" s="31" t="str">
        <f t="shared" si="3"/>
        <v/>
      </c>
      <c r="Q36" s="2"/>
      <c r="R36" s="50"/>
    </row>
    <row r="37" spans="1:18" ht="30" customHeight="1">
      <c r="A37" s="20">
        <v>27</v>
      </c>
      <c r="B37" s="36">
        <v>41786</v>
      </c>
      <c r="C37" s="33" t="s">
        <v>69</v>
      </c>
      <c r="D37" s="38" t="s">
        <v>73</v>
      </c>
      <c r="E37" s="34" t="s">
        <v>45</v>
      </c>
      <c r="F37" s="21" t="s">
        <v>41</v>
      </c>
      <c r="G37" s="22"/>
      <c r="H37" s="23">
        <f t="shared" si="1"/>
        <v>0</v>
      </c>
      <c r="I37" s="37"/>
      <c r="J37" s="26"/>
      <c r="K37" s="27"/>
      <c r="L37" s="27"/>
      <c r="M37" s="28"/>
      <c r="N37" s="29">
        <f t="shared" si="4"/>
        <v>0</v>
      </c>
      <c r="O37" s="32"/>
      <c r="P37" s="31" t="str">
        <f t="shared" si="3"/>
        <v/>
      </c>
      <c r="Q37" s="2"/>
      <c r="R37" s="50"/>
    </row>
    <row r="38" spans="1:18" ht="30" customHeight="1">
      <c r="A38" s="20">
        <v>28</v>
      </c>
      <c r="B38" s="36">
        <v>41787</v>
      </c>
      <c r="C38" s="33" t="s">
        <v>69</v>
      </c>
      <c r="D38" s="38" t="s">
        <v>74</v>
      </c>
      <c r="E38" s="21" t="s">
        <v>53</v>
      </c>
      <c r="F38" s="21" t="s">
        <v>41</v>
      </c>
      <c r="G38" s="22"/>
      <c r="H38" s="23">
        <f>IF($D$3="si",($G$5/$G$6*G38),IF($D$3="no",G38*$G$4,0))</f>
        <v>0</v>
      </c>
      <c r="I38" s="37"/>
      <c r="J38" s="26"/>
      <c r="K38" s="27"/>
      <c r="L38" s="27"/>
      <c r="M38" s="28">
        <v>14.4</v>
      </c>
      <c r="N38" s="29">
        <f t="shared" si="4"/>
        <v>14.4</v>
      </c>
      <c r="O38" s="32">
        <v>14.4</v>
      </c>
      <c r="P38" s="31" t="str">
        <f t="shared" si="3"/>
        <v/>
      </c>
      <c r="Q38" s="2"/>
      <c r="R38" s="50"/>
    </row>
    <row r="39" spans="1:18" ht="30" customHeight="1">
      <c r="A39" s="20">
        <v>29</v>
      </c>
      <c r="B39" s="36">
        <v>41787</v>
      </c>
      <c r="C39" s="33" t="s">
        <v>69</v>
      </c>
      <c r="D39" s="38" t="s">
        <v>44</v>
      </c>
      <c r="E39" s="21" t="s">
        <v>53</v>
      </c>
      <c r="F39" s="21" t="s">
        <v>41</v>
      </c>
      <c r="G39" s="22"/>
      <c r="H39" s="23">
        <f t="shared" si="1"/>
        <v>0</v>
      </c>
      <c r="I39" s="37"/>
      <c r="J39" s="26"/>
      <c r="K39" s="27"/>
      <c r="L39" s="27"/>
      <c r="M39" s="28">
        <v>1.1000000000000001</v>
      </c>
      <c r="N39" s="29">
        <f t="shared" si="4"/>
        <v>1.1000000000000001</v>
      </c>
      <c r="O39" s="32"/>
      <c r="P39" s="31" t="str">
        <f t="shared" si="3"/>
        <v/>
      </c>
      <c r="Q39" s="2"/>
      <c r="R39" s="50"/>
    </row>
    <row r="40" spans="1:18" ht="30" customHeight="1">
      <c r="A40" s="20">
        <v>30</v>
      </c>
      <c r="B40" s="36">
        <v>41787</v>
      </c>
      <c r="C40" s="33" t="s">
        <v>69</v>
      </c>
      <c r="D40" s="38" t="s">
        <v>42</v>
      </c>
      <c r="E40" s="21" t="s">
        <v>53</v>
      </c>
      <c r="F40" s="21" t="s">
        <v>41</v>
      </c>
      <c r="G40" s="22"/>
      <c r="H40" s="23">
        <f t="shared" si="1"/>
        <v>0</v>
      </c>
      <c r="I40" s="37"/>
      <c r="J40" s="26">
        <v>22.2</v>
      </c>
      <c r="K40" s="27"/>
      <c r="L40" s="27"/>
      <c r="M40" s="28"/>
      <c r="N40" s="29">
        <f>SUM(H40:M40)</f>
        <v>22.2</v>
      </c>
      <c r="O40" s="32">
        <v>22.2</v>
      </c>
      <c r="P40" s="31" t="str">
        <f t="shared" si="3"/>
        <v/>
      </c>
      <c r="Q40" s="2"/>
      <c r="R40" s="50"/>
    </row>
    <row r="41" spans="1:18" ht="30" customHeight="1">
      <c r="A41" s="20">
        <v>31</v>
      </c>
      <c r="B41" s="36"/>
      <c r="C41" s="75"/>
      <c r="D41" s="21"/>
      <c r="E41" s="21"/>
      <c r="F41" s="76"/>
      <c r="G41" s="68"/>
      <c r="H41" s="23"/>
      <c r="I41" s="24"/>
      <c r="J41" s="25"/>
      <c r="K41" s="27"/>
      <c r="L41" s="27"/>
      <c r="M41" s="28"/>
      <c r="N41" s="29">
        <f t="shared" ref="N41" si="5">SUM(H41:M41)</f>
        <v>0</v>
      </c>
      <c r="O41" s="32"/>
      <c r="P41" s="31" t="str">
        <f t="shared" ref="P41" si="6">IF(F41="Milano","X","")</f>
        <v/>
      </c>
      <c r="Q41" s="2"/>
      <c r="R41" s="50"/>
    </row>
    <row r="42" spans="1:18" ht="30" customHeight="1">
      <c r="A42" s="20">
        <v>32</v>
      </c>
      <c r="B42" s="36"/>
      <c r="C42" s="75"/>
      <c r="D42" s="21"/>
      <c r="E42" s="21"/>
      <c r="F42" s="76"/>
      <c r="G42" s="68"/>
      <c r="H42" s="23"/>
      <c r="I42" s="24"/>
      <c r="J42" s="25"/>
      <c r="K42" s="27"/>
      <c r="L42" s="27"/>
      <c r="M42" s="28"/>
      <c r="N42" s="29">
        <f t="shared" ref="N42" si="7">SUM(H42:M42)</f>
        <v>0</v>
      </c>
      <c r="O42" s="32"/>
      <c r="P42" s="31" t="str">
        <f t="shared" ref="P42" si="8">IF(F42="Milano","X","")</f>
        <v/>
      </c>
      <c r="Q42" s="2"/>
      <c r="R42" s="50"/>
    </row>
    <row r="43" spans="1:18" ht="30" customHeight="1">
      <c r="A43" s="20">
        <v>33</v>
      </c>
      <c r="B43" s="36"/>
      <c r="C43" s="33"/>
      <c r="D43" s="38"/>
      <c r="E43" s="34"/>
      <c r="F43" s="35"/>
      <c r="G43" s="22"/>
      <c r="H43" s="23"/>
      <c r="I43" s="37"/>
      <c r="J43" s="26"/>
      <c r="K43" s="27"/>
      <c r="L43" s="27"/>
      <c r="M43" s="28"/>
      <c r="N43" s="29">
        <f t="shared" ref="N43" si="9">SUM(H43:M43)</f>
        <v>0</v>
      </c>
      <c r="O43" s="32"/>
      <c r="P43" s="31" t="str">
        <f t="shared" ref="P43" si="10">IF(F43="Milano","X","")</f>
        <v/>
      </c>
      <c r="Q43" s="2"/>
      <c r="R43" s="50"/>
    </row>
    <row r="44" spans="1:18">
      <c r="A44" s="45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</row>
    <row r="45" spans="1:18">
      <c r="A45" s="57"/>
      <c r="B45" s="58"/>
      <c r="C45" s="59"/>
      <c r="D45" s="60"/>
      <c r="E45" s="60"/>
      <c r="F45" s="61"/>
      <c r="G45" s="62"/>
      <c r="H45" s="63"/>
      <c r="I45" s="64"/>
      <c r="J45" s="64"/>
      <c r="K45" s="64"/>
      <c r="L45" s="64"/>
      <c r="M45" s="64"/>
      <c r="N45" s="65"/>
      <c r="O45" s="66"/>
      <c r="P45" s="67"/>
    </row>
    <row r="46" spans="1:18">
      <c r="A46" s="45"/>
      <c r="B46" s="51" t="s">
        <v>36</v>
      </c>
      <c r="C46" s="51"/>
      <c r="D46" s="51"/>
      <c r="E46" s="46"/>
      <c r="F46" s="46"/>
      <c r="G46" s="51" t="s">
        <v>38</v>
      </c>
      <c r="H46" s="51"/>
      <c r="I46" s="51"/>
      <c r="J46" s="46"/>
      <c r="K46" s="46"/>
      <c r="L46" s="51" t="s">
        <v>37</v>
      </c>
      <c r="M46" s="51"/>
      <c r="N46" s="51"/>
      <c r="O46" s="46"/>
      <c r="P46" s="67"/>
    </row>
    <row r="47" spans="1:18">
      <c r="A47" s="45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67"/>
    </row>
    <row r="48" spans="1:18">
      <c r="A48" s="45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</row>
  </sheetData>
  <mergeCells count="27">
    <mergeCell ref="B1:C1"/>
    <mergeCell ref="D1:E1"/>
    <mergeCell ref="B2:C2"/>
    <mergeCell ref="D2:E2"/>
    <mergeCell ref="B3:C3"/>
    <mergeCell ref="D3:E3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P8:P10"/>
    <mergeCell ref="R8:R10"/>
    <mergeCell ref="L9:L10"/>
    <mergeCell ref="M9:M10"/>
    <mergeCell ref="N8:N10"/>
  </mergeCells>
  <conditionalFormatting sqref="M1">
    <cfRule type="cellIs" dxfId="3" priority="1" operator="notEqual">
      <formula>0</formula>
    </cfRule>
  </conditionalFormatting>
  <dataValidations count="12">
    <dataValidation type="decimal" operator="greaterThanOrEqual" allowBlank="1" showErrorMessage="1" errorTitle="Valore" error="Inserire un numero maggiore o uguale a 0 (zero)!" sqref="H45:M45 H42:J43 K41:M43 J41 H12:H41 M19:M23 J13:L23 I18:I23 J11:M12 H11:I11 I24:M40">
      <formula1>0</formula1>
      <formula2>0</formula2>
    </dataValidation>
    <dataValidation type="whole" operator="greaterThanOrEqual" allowBlank="1" showErrorMessage="1" errorTitle="Valore" error="Inserire un numero maggiore o uguale a 0 (zero)!" sqref="N45 N11:N43">
      <formula1>0</formula1>
      <formula2>0</formula2>
    </dataValidation>
    <dataValidation type="textLength" operator="greaterThan" allowBlank="1" showErrorMessage="1" sqref="D45:E45 D42 D43:E43 D27:D40 E37">
      <formula1>1</formula1>
      <formula2>0</formula2>
    </dataValidation>
    <dataValidation type="textLength" operator="greaterThan" sqref="F45 F43">
      <formula1>1</formula1>
      <formula2>0</formula2>
    </dataValidation>
    <dataValidation type="date" operator="greaterThanOrEqual" showErrorMessage="1" errorTitle="Data" error="Inserire una data superiore al 1/11/2000" sqref="B45 B43 B27:B40">
      <formula1>36831</formula1>
      <formula2>0</formula2>
    </dataValidation>
    <dataValidation type="textLength" operator="greaterThan" allowBlank="1" sqref="C45 C42:C43 C27:C40">
      <formula1>1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type="list" allowBlank="1" showInputMessage="1" showErrorMessage="1" sqref="D3:E3">
      <formula1>$Q$1:$Q$2</formula1>
    </dataValidation>
  </dataValidations>
  <pageMargins left="0.70866141732283472" right="0.70866141732283472" top="0.74803149606299213" bottom="0.74803149606299213" header="0.31496062992125984" footer="0.31496062992125984"/>
  <pageSetup paperSize="9" scale="2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"/>
  <sheetViews>
    <sheetView view="pageBreakPreview" topLeftCell="C1" zoomScale="50" zoomScaleNormal="50" zoomScaleSheetLayoutView="50" workbookViewId="0">
      <selection activeCell="B15" sqref="B15"/>
    </sheetView>
  </sheetViews>
  <sheetFormatPr defaultRowHeight="18.75"/>
  <cols>
    <col min="1" max="1" width="6.7109375" style="1" customWidth="1"/>
    <col min="2" max="2" width="34.42578125" style="2" customWidth="1"/>
    <col min="3" max="3" width="27.7109375" style="2" customWidth="1"/>
    <col min="4" max="4" width="63.28515625" style="2" bestFit="1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7" customFormat="1" ht="65.25" customHeight="1">
      <c r="A1" s="4"/>
      <c r="B1" s="132" t="s">
        <v>0</v>
      </c>
      <c r="C1" s="132"/>
      <c r="D1" s="133" t="s">
        <v>39</v>
      </c>
      <c r="E1" s="133"/>
      <c r="F1" s="40">
        <v>41760</v>
      </c>
      <c r="G1" s="39" t="s">
        <v>81</v>
      </c>
      <c r="L1" s="7" t="s">
        <v>28</v>
      </c>
      <c r="M1" s="3">
        <f>+P1-N7</f>
        <v>0</v>
      </c>
      <c r="N1" s="5" t="s">
        <v>1</v>
      </c>
      <c r="O1" s="6"/>
      <c r="P1" s="42">
        <f>SUM(H7:M7)</f>
        <v>182250</v>
      </c>
      <c r="Q1" s="3" t="s">
        <v>26</v>
      </c>
      <c r="R1" s="77">
        <f>SUM(R12:R15)</f>
        <v>91.42</v>
      </c>
    </row>
    <row r="2" spans="1:18" s="7" customFormat="1" ht="57.75" customHeight="1">
      <c r="A2" s="4"/>
      <c r="B2" s="134" t="s">
        <v>2</v>
      </c>
      <c r="C2" s="134"/>
      <c r="D2" s="133"/>
      <c r="E2" s="133"/>
      <c r="F2" s="8"/>
      <c r="G2" s="8"/>
      <c r="N2" s="9" t="s">
        <v>3</v>
      </c>
      <c r="O2" s="10"/>
      <c r="P2" s="11"/>
      <c r="Q2" s="3" t="s">
        <v>25</v>
      </c>
      <c r="R2" s="77"/>
    </row>
    <row r="3" spans="1:18" s="7" customFormat="1" ht="35.25" customHeight="1">
      <c r="A3" s="4"/>
      <c r="B3" s="134" t="s">
        <v>24</v>
      </c>
      <c r="C3" s="134"/>
      <c r="D3" s="133" t="s">
        <v>40</v>
      </c>
      <c r="E3" s="133"/>
      <c r="N3" s="9" t="s">
        <v>4</v>
      </c>
      <c r="O3" s="10"/>
      <c r="P3" s="47">
        <f>+O7</f>
        <v>182250</v>
      </c>
      <c r="Q3" s="12"/>
      <c r="R3" s="77">
        <f>SUM(R11,R15)</f>
        <v>91.42</v>
      </c>
    </row>
    <row r="4" spans="1:18" s="7" customFormat="1" ht="35.25" customHeight="1" thickBot="1">
      <c r="A4" s="4"/>
      <c r="D4" s="13"/>
      <c r="E4" s="13"/>
      <c r="F4" s="9" t="s">
        <v>19</v>
      </c>
      <c r="G4" s="52">
        <v>1</v>
      </c>
      <c r="H4" s="14"/>
      <c r="I4" s="14"/>
      <c r="J4" s="2"/>
      <c r="K4" s="2"/>
      <c r="L4" s="2"/>
      <c r="M4" s="2"/>
      <c r="N4" s="15" t="s">
        <v>5</v>
      </c>
      <c r="O4" s="16"/>
      <c r="P4" s="17"/>
      <c r="Q4" s="12"/>
      <c r="R4" s="77"/>
    </row>
    <row r="5" spans="1:18" s="7" customFormat="1" ht="43.5" customHeight="1" thickTop="1" thickBot="1">
      <c r="A5" s="4"/>
      <c r="B5" s="18" t="s">
        <v>6</v>
      </c>
      <c r="C5" s="19"/>
      <c r="D5" s="44">
        <v>5</v>
      </c>
      <c r="E5" s="13"/>
      <c r="F5" s="9" t="s">
        <v>7</v>
      </c>
      <c r="G5" s="52">
        <v>1.1100000000000001</v>
      </c>
      <c r="N5" s="113" t="s">
        <v>8</v>
      </c>
      <c r="O5" s="113"/>
      <c r="P5" s="43">
        <f>P1-P2-P3-P4</f>
        <v>0</v>
      </c>
      <c r="Q5" s="12"/>
      <c r="R5" s="77">
        <f>R1-R3</f>
        <v>0</v>
      </c>
    </row>
    <row r="6" spans="1:18" s="7" customFormat="1" ht="43.5" customHeight="1" thickTop="1" thickBot="1">
      <c r="A6" s="4"/>
      <c r="B6" s="41" t="s">
        <v>82</v>
      </c>
      <c r="C6" s="41"/>
      <c r="D6" s="13"/>
      <c r="E6" s="13"/>
      <c r="F6" s="9" t="s">
        <v>9</v>
      </c>
      <c r="G6" s="71">
        <v>11.11</v>
      </c>
      <c r="Q6" s="12"/>
    </row>
    <row r="7" spans="1:18" s="7" customFormat="1" ht="27" customHeight="1" thickTop="1" thickBot="1">
      <c r="A7" s="114" t="s">
        <v>27</v>
      </c>
      <c r="B7" s="115"/>
      <c r="C7" s="116"/>
      <c r="D7" s="117" t="s">
        <v>10</v>
      </c>
      <c r="E7" s="118"/>
      <c r="F7" s="118"/>
      <c r="G7" s="72">
        <f t="shared" ref="G7:O7" si="0">SUM(G11:G18)</f>
        <v>0</v>
      </c>
      <c r="H7" s="70">
        <f t="shared" si="0"/>
        <v>0</v>
      </c>
      <c r="I7" s="54">
        <f t="shared" si="0"/>
        <v>0</v>
      </c>
      <c r="J7" s="54">
        <f t="shared" si="0"/>
        <v>97000</v>
      </c>
      <c r="K7" s="54">
        <f t="shared" si="0"/>
        <v>0</v>
      </c>
      <c r="L7" s="54">
        <f t="shared" si="0"/>
        <v>85250</v>
      </c>
      <c r="M7" s="55">
        <f t="shared" si="0"/>
        <v>0</v>
      </c>
      <c r="N7" s="53">
        <f t="shared" si="0"/>
        <v>182250</v>
      </c>
      <c r="O7" s="56">
        <f t="shared" si="0"/>
        <v>182250</v>
      </c>
      <c r="P7" s="12">
        <f>+N7-SUM(H7:M7)</f>
        <v>0</v>
      </c>
    </row>
    <row r="8" spans="1:18" ht="36" customHeight="1" thickTop="1" thickBot="1">
      <c r="A8" s="119"/>
      <c r="B8" s="120" t="s">
        <v>11</v>
      </c>
      <c r="C8" s="120" t="s">
        <v>12</v>
      </c>
      <c r="D8" s="121" t="s">
        <v>23</v>
      </c>
      <c r="E8" s="120" t="s">
        <v>30</v>
      </c>
      <c r="F8" s="123" t="s">
        <v>29</v>
      </c>
      <c r="G8" s="124" t="s">
        <v>13</v>
      </c>
      <c r="H8" s="126" t="s">
        <v>14</v>
      </c>
      <c r="I8" s="127" t="s">
        <v>32</v>
      </c>
      <c r="J8" s="128" t="s">
        <v>34</v>
      </c>
      <c r="K8" s="128" t="s">
        <v>33</v>
      </c>
      <c r="L8" s="129" t="s">
        <v>20</v>
      </c>
      <c r="M8" s="130"/>
      <c r="N8" s="112" t="s">
        <v>15</v>
      </c>
      <c r="O8" s="131" t="s">
        <v>16</v>
      </c>
      <c r="P8" s="104" t="s">
        <v>17</v>
      </c>
      <c r="Q8" s="2"/>
      <c r="R8" s="105" t="s">
        <v>35</v>
      </c>
    </row>
    <row r="9" spans="1:18" ht="36" customHeight="1" thickTop="1" thickBot="1">
      <c r="A9" s="119"/>
      <c r="B9" s="120" t="s">
        <v>11</v>
      </c>
      <c r="C9" s="120"/>
      <c r="D9" s="122"/>
      <c r="E9" s="120"/>
      <c r="F9" s="123"/>
      <c r="G9" s="125"/>
      <c r="H9" s="126" t="s">
        <v>32</v>
      </c>
      <c r="I9" s="127" t="s">
        <v>32</v>
      </c>
      <c r="J9" s="127"/>
      <c r="K9" s="127" t="s">
        <v>31</v>
      </c>
      <c r="L9" s="108" t="s">
        <v>21</v>
      </c>
      <c r="M9" s="110" t="s">
        <v>22</v>
      </c>
      <c r="N9" s="112"/>
      <c r="O9" s="131"/>
      <c r="P9" s="104"/>
      <c r="Q9" s="2"/>
      <c r="R9" s="106"/>
    </row>
    <row r="10" spans="1:18" ht="37.5" customHeight="1" thickTop="1" thickBot="1">
      <c r="A10" s="119"/>
      <c r="B10" s="120"/>
      <c r="C10" s="120"/>
      <c r="D10" s="122"/>
      <c r="E10" s="120"/>
      <c r="F10" s="123"/>
      <c r="G10" s="69" t="s">
        <v>18</v>
      </c>
      <c r="H10" s="126"/>
      <c r="I10" s="127"/>
      <c r="J10" s="127"/>
      <c r="K10" s="127"/>
      <c r="L10" s="109"/>
      <c r="M10" s="111"/>
      <c r="N10" s="112"/>
      <c r="O10" s="131"/>
      <c r="P10" s="104"/>
      <c r="Q10" s="2"/>
      <c r="R10" s="107"/>
    </row>
    <row r="11" spans="1:18" ht="30" customHeight="1" thickTop="1">
      <c r="A11" s="20">
        <v>1</v>
      </c>
      <c r="B11" s="90">
        <v>41778</v>
      </c>
      <c r="C11" s="75" t="s">
        <v>63</v>
      </c>
      <c r="D11" s="87" t="s">
        <v>77</v>
      </c>
      <c r="E11" s="21" t="s">
        <v>68</v>
      </c>
      <c r="F11" s="21" t="s">
        <v>78</v>
      </c>
      <c r="G11" s="68"/>
      <c r="H11" s="23">
        <f>IF($D$3="si",($G$5/$G$6*G11),IF($D$3="no",G11*$G$4,0))</f>
        <v>0</v>
      </c>
      <c r="I11" s="24"/>
      <c r="J11" s="25"/>
      <c r="K11" s="48"/>
      <c r="L11" s="48"/>
      <c r="M11" s="28"/>
      <c r="N11" s="91">
        <f>SUM(H11:M11)</f>
        <v>0</v>
      </c>
      <c r="O11" s="30">
        <v>97000</v>
      </c>
      <c r="P11" s="31"/>
      <c r="Q11" s="2"/>
      <c r="R11" s="49">
        <v>50</v>
      </c>
    </row>
    <row r="12" spans="1:18" ht="30" customHeight="1">
      <c r="A12" s="20">
        <v>2</v>
      </c>
      <c r="B12" s="90">
        <v>41778</v>
      </c>
      <c r="C12" s="75" t="s">
        <v>63</v>
      </c>
      <c r="D12" s="87" t="s">
        <v>79</v>
      </c>
      <c r="E12" s="21" t="s">
        <v>68</v>
      </c>
      <c r="F12" s="21" t="s">
        <v>78</v>
      </c>
      <c r="G12" s="22"/>
      <c r="H12" s="23">
        <f>IF($D$3="si",($G$5/$G$6*G12),IF($D$3="no",G12*$G$4,0))</f>
        <v>0</v>
      </c>
      <c r="I12" s="24"/>
      <c r="J12" s="25">
        <v>50000</v>
      </c>
      <c r="K12" s="48"/>
      <c r="L12" s="27"/>
      <c r="M12" s="28"/>
      <c r="N12" s="92">
        <f>SUM(H12:M12)</f>
        <v>50000</v>
      </c>
      <c r="O12" s="32"/>
      <c r="P12" s="31"/>
      <c r="Q12" s="2"/>
      <c r="R12" s="49">
        <v>25.04</v>
      </c>
    </row>
    <row r="13" spans="1:18" ht="30" customHeight="1">
      <c r="A13" s="20">
        <v>3</v>
      </c>
      <c r="B13" s="90">
        <v>41778</v>
      </c>
      <c r="C13" s="75" t="s">
        <v>63</v>
      </c>
      <c r="D13" s="87" t="s">
        <v>79</v>
      </c>
      <c r="E13" s="21" t="s">
        <v>68</v>
      </c>
      <c r="F13" s="21" t="s">
        <v>78</v>
      </c>
      <c r="G13" s="22"/>
      <c r="H13" s="23">
        <f t="shared" ref="H13:H16" si="1">IF($D$3="si",($G$5/$G$6*G13),IF($D$3="no",G13*$G$4,0))</f>
        <v>0</v>
      </c>
      <c r="I13" s="24"/>
      <c r="J13" s="27">
        <v>30000</v>
      </c>
      <c r="K13" s="48"/>
      <c r="L13" s="27"/>
      <c r="M13" s="28"/>
      <c r="N13" s="92">
        <f t="shared" ref="N13:N15" si="2">SUM(H13:M13)</f>
        <v>30000</v>
      </c>
      <c r="O13" s="32"/>
      <c r="P13" s="31" t="str">
        <f t="shared" ref="P13:P16" si="3">IF(F13="Milano","X","")</f>
        <v/>
      </c>
      <c r="Q13" s="2"/>
      <c r="R13" s="88">
        <v>15.56</v>
      </c>
    </row>
    <row r="14" spans="1:18" ht="30" customHeight="1">
      <c r="A14" s="20">
        <v>4</v>
      </c>
      <c r="B14" s="90">
        <v>41778</v>
      </c>
      <c r="C14" s="75" t="s">
        <v>63</v>
      </c>
      <c r="D14" s="87" t="s">
        <v>79</v>
      </c>
      <c r="E14" s="21" t="s">
        <v>68</v>
      </c>
      <c r="F14" s="21" t="s">
        <v>78</v>
      </c>
      <c r="G14" s="22"/>
      <c r="H14" s="23">
        <f t="shared" si="1"/>
        <v>0</v>
      </c>
      <c r="I14" s="24"/>
      <c r="J14" s="27">
        <v>17000</v>
      </c>
      <c r="K14" s="48"/>
      <c r="L14" s="27"/>
      <c r="M14" s="28"/>
      <c r="N14" s="92">
        <f t="shared" si="2"/>
        <v>17000</v>
      </c>
      <c r="O14" s="32"/>
      <c r="P14" s="31" t="str">
        <f t="shared" si="3"/>
        <v/>
      </c>
      <c r="Q14" s="2"/>
      <c r="R14" s="50">
        <v>9.4</v>
      </c>
    </row>
    <row r="15" spans="1:18" ht="30" customHeight="1">
      <c r="A15" s="20">
        <v>5</v>
      </c>
      <c r="B15" s="90">
        <v>41780</v>
      </c>
      <c r="C15" s="75" t="s">
        <v>63</v>
      </c>
      <c r="D15" s="87" t="s">
        <v>80</v>
      </c>
      <c r="E15" s="21" t="s">
        <v>68</v>
      </c>
      <c r="F15" s="21" t="s">
        <v>78</v>
      </c>
      <c r="G15" s="22"/>
      <c r="H15" s="23">
        <f t="shared" si="1"/>
        <v>0</v>
      </c>
      <c r="I15" s="24"/>
      <c r="J15" s="25"/>
      <c r="K15" s="48"/>
      <c r="L15" s="27">
        <v>85250</v>
      </c>
      <c r="M15" s="28"/>
      <c r="N15" s="92">
        <f t="shared" si="2"/>
        <v>85250</v>
      </c>
      <c r="O15" s="32">
        <v>85250</v>
      </c>
      <c r="P15" s="31" t="str">
        <f t="shared" si="3"/>
        <v/>
      </c>
      <c r="Q15" s="2"/>
      <c r="R15" s="89">
        <v>41.42</v>
      </c>
    </row>
    <row r="16" spans="1:18" ht="30" customHeight="1">
      <c r="A16" s="20">
        <v>6</v>
      </c>
      <c r="B16" s="90"/>
      <c r="C16" s="75"/>
      <c r="D16" s="21"/>
      <c r="E16" s="21"/>
      <c r="F16" s="76"/>
      <c r="G16" s="22"/>
      <c r="H16" s="23">
        <f t="shared" si="1"/>
        <v>0</v>
      </c>
      <c r="I16" s="24"/>
      <c r="J16" s="25"/>
      <c r="K16" s="48"/>
      <c r="L16" s="27"/>
      <c r="M16" s="28"/>
      <c r="N16" s="91">
        <f>O16</f>
        <v>0</v>
      </c>
      <c r="O16" s="32"/>
      <c r="P16" s="31" t="str">
        <f t="shared" si="3"/>
        <v/>
      </c>
      <c r="Q16" s="2"/>
      <c r="R16" s="50"/>
    </row>
    <row r="17" spans="1:18" ht="30" customHeight="1">
      <c r="A17" s="20">
        <v>7</v>
      </c>
      <c r="B17" s="90"/>
      <c r="C17" s="75"/>
      <c r="D17" s="21"/>
      <c r="E17" s="21"/>
      <c r="F17" s="76"/>
      <c r="G17" s="68"/>
      <c r="H17" s="23"/>
      <c r="I17" s="24"/>
      <c r="J17" s="25"/>
      <c r="K17" s="48"/>
      <c r="L17" s="48"/>
      <c r="M17" s="28"/>
      <c r="N17" s="91">
        <f t="shared" ref="N17:N18" si="4">SUM(H17:M17)</f>
        <v>0</v>
      </c>
      <c r="O17" s="30"/>
      <c r="P17" s="31"/>
      <c r="Q17" s="2"/>
      <c r="R17" s="49"/>
    </row>
    <row r="18" spans="1:18" ht="30" customHeight="1">
      <c r="A18" s="20">
        <v>8</v>
      </c>
      <c r="B18" s="36"/>
      <c r="C18" s="75"/>
      <c r="D18" s="21"/>
      <c r="E18" s="21"/>
      <c r="F18" s="76"/>
      <c r="G18" s="68"/>
      <c r="H18" s="23"/>
      <c r="I18" s="24"/>
      <c r="J18" s="25"/>
      <c r="K18" s="48"/>
      <c r="L18" s="48"/>
      <c r="M18" s="28"/>
      <c r="N18" s="29">
        <f t="shared" si="4"/>
        <v>0</v>
      </c>
      <c r="O18" s="30"/>
      <c r="P18" s="31"/>
      <c r="Q18" s="2"/>
      <c r="R18" s="49"/>
    </row>
    <row r="19" spans="1:18">
      <c r="A19" s="45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</row>
    <row r="20" spans="1:18">
      <c r="A20" s="57"/>
      <c r="B20" s="58"/>
      <c r="C20" s="59"/>
      <c r="D20" s="60"/>
      <c r="E20" s="60"/>
      <c r="F20" s="61"/>
      <c r="G20" s="62"/>
      <c r="H20" s="63"/>
      <c r="I20" s="64"/>
      <c r="J20" s="64"/>
      <c r="K20" s="64"/>
      <c r="L20" s="64"/>
      <c r="M20" s="64"/>
      <c r="N20" s="65"/>
      <c r="O20" s="66"/>
      <c r="P20" s="67"/>
    </row>
    <row r="21" spans="1:18">
      <c r="A21" s="45"/>
      <c r="B21" s="51" t="s">
        <v>36</v>
      </c>
      <c r="C21" s="51"/>
      <c r="D21" s="51"/>
      <c r="E21" s="46"/>
      <c r="F21" s="46"/>
      <c r="G21" s="51" t="s">
        <v>38</v>
      </c>
      <c r="H21" s="51"/>
      <c r="I21" s="51"/>
      <c r="J21" s="46"/>
      <c r="K21" s="46"/>
      <c r="L21" s="51" t="s">
        <v>37</v>
      </c>
      <c r="M21" s="51"/>
      <c r="N21" s="51"/>
      <c r="O21" s="46"/>
      <c r="P21" s="67"/>
    </row>
    <row r="22" spans="1:18">
      <c r="A22" s="45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67"/>
    </row>
    <row r="23" spans="1:18">
      <c r="A23" s="45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</row>
  </sheetData>
  <mergeCells count="27">
    <mergeCell ref="B1:C1"/>
    <mergeCell ref="D1:E1"/>
    <mergeCell ref="B2:C2"/>
    <mergeCell ref="D2:E2"/>
    <mergeCell ref="B3:C3"/>
    <mergeCell ref="D3:E3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P8:P10"/>
    <mergeCell ref="R8:R10"/>
    <mergeCell ref="L9:L10"/>
    <mergeCell ref="M9:M10"/>
    <mergeCell ref="N8:N10"/>
  </mergeCells>
  <conditionalFormatting sqref="M1">
    <cfRule type="cellIs" dxfId="2" priority="2" operator="notEqual">
      <formula>0</formula>
    </cfRule>
  </conditionalFormatting>
  <dataValidations count="12">
    <dataValidation type="date" operator="greaterThanOrEqual" showErrorMessage="1" errorTitle="Data" error="Inserire una data superiore al 1/11/2000" sqref="B20">
      <formula1>36831</formula1>
      <formula2>0</formula2>
    </dataValidation>
    <dataValidation type="textLength" operator="greaterThan" sqref="F20">
      <formula1>1</formula1>
      <formula2>0</formula2>
    </dataValidation>
    <dataValidation type="textLength" operator="greaterThan" allowBlank="1" showErrorMessage="1" sqref="D20:E20">
      <formula1>1</formula1>
      <formula2>0</formula2>
    </dataValidation>
    <dataValidation type="whole" operator="greaterThanOrEqual" allowBlank="1" showErrorMessage="1" errorTitle="Valore" error="Inserire un numero maggiore o uguale a 0 (zero)!" sqref="N20 N11:N18">
      <formula1>0</formula1>
      <formula2>0</formula2>
    </dataValidation>
    <dataValidation type="decimal" operator="greaterThanOrEqual" allowBlank="1" showErrorMessage="1" errorTitle="Valore" error="Inserire un numero maggiore o uguale a 0 (zero)!" sqref="H20:M20 H11:I11 J11:M12 H12:H18 I17:I18 M18 J13:L18">
      <formula1>0</formula1>
      <formula2>0</formula2>
    </dataValidation>
    <dataValidation type="textLength" operator="greaterThan" allowBlank="1" sqref="C20">
      <formula1>1</formula1>
      <formula2>0</formula2>
    </dataValidation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28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view="pageBreakPreview" zoomScale="60" zoomScaleNormal="50" workbookViewId="0">
      <selection activeCell="B13" sqref="B13"/>
    </sheetView>
  </sheetViews>
  <sheetFormatPr defaultRowHeight="18.75"/>
  <cols>
    <col min="1" max="1" width="6.7109375" style="1" customWidth="1"/>
    <col min="2" max="2" width="34.42578125" style="2" customWidth="1"/>
    <col min="3" max="3" width="27.7109375" style="2" customWidth="1"/>
    <col min="4" max="4" width="63.28515625" style="2" bestFit="1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7" customFormat="1" ht="65.25" customHeight="1">
      <c r="A1" s="4"/>
      <c r="B1" s="132" t="s">
        <v>0</v>
      </c>
      <c r="C1" s="132"/>
      <c r="D1" s="133" t="s">
        <v>39</v>
      </c>
      <c r="E1" s="133"/>
      <c r="F1" s="40">
        <v>41760</v>
      </c>
      <c r="G1" s="39" t="s">
        <v>88</v>
      </c>
      <c r="L1" s="7" t="s">
        <v>28</v>
      </c>
      <c r="M1" s="3">
        <f>+P1-N7</f>
        <v>0</v>
      </c>
      <c r="N1" s="5" t="s">
        <v>1</v>
      </c>
      <c r="O1" s="6"/>
      <c r="P1" s="42">
        <f>SUM(H7:M7)</f>
        <v>291.39999999999998</v>
      </c>
      <c r="Q1" s="3" t="s">
        <v>26</v>
      </c>
      <c r="R1" s="77">
        <f>SUM(R12:R13,R15:R18)</f>
        <v>68.970000000000013</v>
      </c>
    </row>
    <row r="2" spans="1:18" s="7" customFormat="1" ht="57.75" customHeight="1">
      <c r="A2" s="4"/>
      <c r="B2" s="134" t="s">
        <v>2</v>
      </c>
      <c r="C2" s="134"/>
      <c r="D2" s="133"/>
      <c r="E2" s="133"/>
      <c r="F2" s="8"/>
      <c r="G2" s="8"/>
      <c r="N2" s="9" t="s">
        <v>3</v>
      </c>
      <c r="O2" s="10"/>
      <c r="P2" s="11"/>
      <c r="Q2" s="3" t="s">
        <v>25</v>
      </c>
      <c r="R2" s="77"/>
    </row>
    <row r="3" spans="1:18" s="7" customFormat="1" ht="35.25" customHeight="1">
      <c r="A3" s="4"/>
      <c r="B3" s="134" t="s">
        <v>24</v>
      </c>
      <c r="C3" s="134"/>
      <c r="D3" s="133" t="s">
        <v>40</v>
      </c>
      <c r="E3" s="133"/>
      <c r="N3" s="9" t="s">
        <v>4</v>
      </c>
      <c r="O3" s="10"/>
      <c r="P3" s="47">
        <f>+O7</f>
        <v>290.5</v>
      </c>
      <c r="Q3" s="12"/>
      <c r="R3" s="77">
        <f>SUM(R11,R14,R19)</f>
        <v>68.77000000000001</v>
      </c>
    </row>
    <row r="4" spans="1:18" s="7" customFormat="1" ht="35.25" customHeight="1" thickBot="1">
      <c r="A4" s="4"/>
      <c r="D4" s="13"/>
      <c r="E4" s="13"/>
      <c r="F4" s="9" t="s">
        <v>19</v>
      </c>
      <c r="G4" s="52">
        <v>1</v>
      </c>
      <c r="H4" s="14"/>
      <c r="I4" s="14"/>
      <c r="J4" s="2"/>
      <c r="K4" s="2"/>
      <c r="L4" s="2"/>
      <c r="M4" s="2"/>
      <c r="N4" s="15" t="s">
        <v>5</v>
      </c>
      <c r="O4" s="16"/>
      <c r="P4" s="17"/>
      <c r="Q4" s="12"/>
      <c r="R4" s="77"/>
    </row>
    <row r="5" spans="1:18" s="7" customFormat="1" ht="43.5" customHeight="1" thickTop="1" thickBot="1">
      <c r="A5" s="4"/>
      <c r="B5" s="18" t="s">
        <v>6</v>
      </c>
      <c r="C5" s="19"/>
      <c r="D5" s="44">
        <v>8</v>
      </c>
      <c r="E5" s="13"/>
      <c r="F5" s="9" t="s">
        <v>7</v>
      </c>
      <c r="G5" s="52">
        <v>1.1100000000000001</v>
      </c>
      <c r="N5" s="113" t="s">
        <v>8</v>
      </c>
      <c r="O5" s="113"/>
      <c r="P5" s="43">
        <f>P1-P2-P3-P4</f>
        <v>0.89999999999997726</v>
      </c>
      <c r="Q5" s="12"/>
      <c r="R5" s="77">
        <f>R1-R3</f>
        <v>0.20000000000000284</v>
      </c>
    </row>
    <row r="6" spans="1:18" s="7" customFormat="1" ht="43.5" customHeight="1" thickTop="1" thickBot="1">
      <c r="A6" s="4"/>
      <c r="B6" s="41" t="s">
        <v>89</v>
      </c>
      <c r="C6" s="41"/>
      <c r="D6" s="13"/>
      <c r="E6" s="13"/>
      <c r="F6" s="9" t="s">
        <v>9</v>
      </c>
      <c r="G6" s="71">
        <v>11.11</v>
      </c>
      <c r="Q6" s="12"/>
    </row>
    <row r="7" spans="1:18" s="7" customFormat="1" ht="27" customHeight="1" thickTop="1" thickBot="1">
      <c r="A7" s="114" t="s">
        <v>27</v>
      </c>
      <c r="B7" s="115"/>
      <c r="C7" s="116"/>
      <c r="D7" s="117" t="s">
        <v>10</v>
      </c>
      <c r="E7" s="118"/>
      <c r="F7" s="118"/>
      <c r="G7" s="72">
        <f t="shared" ref="G7:O7" si="0">SUM(G11:G20)</f>
        <v>0</v>
      </c>
      <c r="H7" s="70">
        <f t="shared" si="0"/>
        <v>0</v>
      </c>
      <c r="I7" s="54">
        <f t="shared" si="0"/>
        <v>0</v>
      </c>
      <c r="J7" s="54">
        <f t="shared" si="0"/>
        <v>243.4</v>
      </c>
      <c r="K7" s="54">
        <f t="shared" si="0"/>
        <v>0</v>
      </c>
      <c r="L7" s="54">
        <f t="shared" si="0"/>
        <v>11</v>
      </c>
      <c r="M7" s="55">
        <f t="shared" si="0"/>
        <v>37</v>
      </c>
      <c r="N7" s="53">
        <f t="shared" si="0"/>
        <v>291.40000000000003</v>
      </c>
      <c r="O7" s="56">
        <f t="shared" si="0"/>
        <v>290.5</v>
      </c>
      <c r="P7" s="12">
        <f>+N7-SUM(H7:M7)</f>
        <v>0</v>
      </c>
    </row>
    <row r="8" spans="1:18" ht="36" customHeight="1" thickTop="1" thickBot="1">
      <c r="A8" s="119"/>
      <c r="B8" s="120" t="s">
        <v>11</v>
      </c>
      <c r="C8" s="120" t="s">
        <v>12</v>
      </c>
      <c r="D8" s="121" t="s">
        <v>23</v>
      </c>
      <c r="E8" s="120" t="s">
        <v>30</v>
      </c>
      <c r="F8" s="123" t="s">
        <v>29</v>
      </c>
      <c r="G8" s="124" t="s">
        <v>13</v>
      </c>
      <c r="H8" s="126" t="s">
        <v>14</v>
      </c>
      <c r="I8" s="127" t="s">
        <v>32</v>
      </c>
      <c r="J8" s="128" t="s">
        <v>34</v>
      </c>
      <c r="K8" s="128" t="s">
        <v>33</v>
      </c>
      <c r="L8" s="129" t="s">
        <v>20</v>
      </c>
      <c r="M8" s="130"/>
      <c r="N8" s="112" t="s">
        <v>15</v>
      </c>
      <c r="O8" s="131" t="s">
        <v>16</v>
      </c>
      <c r="P8" s="104" t="s">
        <v>17</v>
      </c>
      <c r="Q8" s="2"/>
      <c r="R8" s="105" t="s">
        <v>35</v>
      </c>
    </row>
    <row r="9" spans="1:18" ht="36" customHeight="1" thickTop="1" thickBot="1">
      <c r="A9" s="119"/>
      <c r="B9" s="120" t="s">
        <v>11</v>
      </c>
      <c r="C9" s="120"/>
      <c r="D9" s="122"/>
      <c r="E9" s="120"/>
      <c r="F9" s="123"/>
      <c r="G9" s="125"/>
      <c r="H9" s="126" t="s">
        <v>32</v>
      </c>
      <c r="I9" s="127" t="s">
        <v>32</v>
      </c>
      <c r="J9" s="127"/>
      <c r="K9" s="127" t="s">
        <v>31</v>
      </c>
      <c r="L9" s="108" t="s">
        <v>21</v>
      </c>
      <c r="M9" s="110" t="s">
        <v>22</v>
      </c>
      <c r="N9" s="112"/>
      <c r="O9" s="131"/>
      <c r="P9" s="104"/>
      <c r="Q9" s="2"/>
      <c r="R9" s="106"/>
    </row>
    <row r="10" spans="1:18" ht="37.5" customHeight="1" thickTop="1" thickBot="1">
      <c r="A10" s="119"/>
      <c r="B10" s="120"/>
      <c r="C10" s="120"/>
      <c r="D10" s="122"/>
      <c r="E10" s="120"/>
      <c r="F10" s="123"/>
      <c r="G10" s="69" t="s">
        <v>18</v>
      </c>
      <c r="H10" s="126"/>
      <c r="I10" s="127"/>
      <c r="J10" s="127"/>
      <c r="K10" s="127"/>
      <c r="L10" s="109"/>
      <c r="M10" s="111"/>
      <c r="N10" s="112"/>
      <c r="O10" s="131"/>
      <c r="P10" s="104"/>
      <c r="Q10" s="2"/>
      <c r="R10" s="107"/>
    </row>
    <row r="11" spans="1:18" ht="30" customHeight="1" thickTop="1">
      <c r="A11" s="20">
        <v>1</v>
      </c>
      <c r="B11" s="90">
        <v>41766</v>
      </c>
      <c r="C11" s="75" t="s">
        <v>51</v>
      </c>
      <c r="D11" s="87" t="s">
        <v>83</v>
      </c>
      <c r="E11" s="21" t="s">
        <v>84</v>
      </c>
      <c r="F11" s="21" t="s">
        <v>90</v>
      </c>
      <c r="G11" s="68"/>
      <c r="H11" s="23">
        <f>IF($D$3="si",($G$5/$G$6*G11),IF($D$3="no",G11*$G$4,0))</f>
        <v>0</v>
      </c>
      <c r="I11" s="24"/>
      <c r="J11" s="25"/>
      <c r="K11" s="48"/>
      <c r="L11" s="48"/>
      <c r="M11" s="28"/>
      <c r="N11" s="93">
        <f>SUM(H11:M11)</f>
        <v>0</v>
      </c>
      <c r="O11" s="30">
        <v>207.5</v>
      </c>
      <c r="P11" s="31"/>
      <c r="Q11" s="2"/>
      <c r="R11" s="49">
        <v>50</v>
      </c>
    </row>
    <row r="12" spans="1:18" ht="30" customHeight="1">
      <c r="A12" s="20">
        <v>2</v>
      </c>
      <c r="B12" s="90">
        <v>41766</v>
      </c>
      <c r="C12" s="75" t="s">
        <v>51</v>
      </c>
      <c r="D12" s="87" t="s">
        <v>85</v>
      </c>
      <c r="E12" s="21" t="s">
        <v>84</v>
      </c>
      <c r="F12" s="21" t="s">
        <v>90</v>
      </c>
      <c r="G12" s="22"/>
      <c r="H12" s="23">
        <f>IF($D$3="si",($G$5/$G$6*G12),IF($D$3="no",G12*$G$4,0))</f>
        <v>0</v>
      </c>
      <c r="I12" s="24"/>
      <c r="J12" s="25">
        <v>13.35</v>
      </c>
      <c r="K12" s="48"/>
      <c r="L12" s="27"/>
      <c r="M12" s="28"/>
      <c r="N12" s="93">
        <f>SUM(H12:M12)</f>
        <v>13.35</v>
      </c>
      <c r="O12" s="32"/>
      <c r="P12" s="31"/>
      <c r="Q12" s="2"/>
      <c r="R12" s="49">
        <v>3.57</v>
      </c>
    </row>
    <row r="13" spans="1:18" ht="30" customHeight="1">
      <c r="A13" s="20">
        <v>3</v>
      </c>
      <c r="B13" s="90">
        <v>41766</v>
      </c>
      <c r="C13" s="75" t="s">
        <v>51</v>
      </c>
      <c r="D13" s="87" t="s">
        <v>85</v>
      </c>
      <c r="E13" s="21" t="s">
        <v>84</v>
      </c>
      <c r="F13" s="21" t="s">
        <v>90</v>
      </c>
      <c r="G13" s="22"/>
      <c r="H13" s="23">
        <f t="shared" ref="H13:H19" si="1">IF($D$3="si",($G$5/$G$6*G13),IF($D$3="no",G13*$G$4,0))</f>
        <v>0</v>
      </c>
      <c r="I13" s="24"/>
      <c r="J13" s="25">
        <v>200</v>
      </c>
      <c r="K13" s="48"/>
      <c r="L13" s="27"/>
      <c r="M13" s="28"/>
      <c r="N13" s="93">
        <f t="shared" ref="N13:N19" si="2">SUM(H13:M13)</f>
        <v>200</v>
      </c>
      <c r="O13" s="32"/>
      <c r="P13" s="31" t="str">
        <f t="shared" ref="P13:P19" si="3">IF(F13="Milano","X","")</f>
        <v/>
      </c>
      <c r="Q13" s="2"/>
      <c r="R13" s="88">
        <v>45.57</v>
      </c>
    </row>
    <row r="14" spans="1:18" ht="30" customHeight="1">
      <c r="A14" s="20">
        <v>4</v>
      </c>
      <c r="B14" s="90">
        <v>41767</v>
      </c>
      <c r="C14" s="75" t="s">
        <v>51</v>
      </c>
      <c r="D14" s="87" t="s">
        <v>52</v>
      </c>
      <c r="E14" s="21" t="s">
        <v>84</v>
      </c>
      <c r="F14" s="21" t="s">
        <v>90</v>
      </c>
      <c r="G14" s="22"/>
      <c r="H14" s="23">
        <f t="shared" si="1"/>
        <v>0</v>
      </c>
      <c r="I14" s="24"/>
      <c r="J14" s="25"/>
      <c r="K14" s="48"/>
      <c r="L14" s="27"/>
      <c r="M14" s="28"/>
      <c r="N14" s="93">
        <f t="shared" si="2"/>
        <v>0</v>
      </c>
      <c r="O14" s="32">
        <v>200</v>
      </c>
      <c r="P14" s="31" t="str">
        <f t="shared" si="3"/>
        <v/>
      </c>
      <c r="Q14" s="2"/>
      <c r="R14" s="50">
        <v>45.15</v>
      </c>
    </row>
    <row r="15" spans="1:18" ht="30" customHeight="1">
      <c r="A15" s="20">
        <v>5</v>
      </c>
      <c r="B15" s="90">
        <v>41767</v>
      </c>
      <c r="C15" s="75" t="s">
        <v>51</v>
      </c>
      <c r="D15" s="87" t="s">
        <v>85</v>
      </c>
      <c r="E15" s="21" t="s">
        <v>84</v>
      </c>
      <c r="F15" s="21" t="s">
        <v>90</v>
      </c>
      <c r="G15" s="22"/>
      <c r="H15" s="23">
        <f t="shared" si="1"/>
        <v>0</v>
      </c>
      <c r="I15" s="24"/>
      <c r="J15" s="25">
        <v>16.989999999999998</v>
      </c>
      <c r="K15" s="48"/>
      <c r="L15" s="27"/>
      <c r="M15" s="28"/>
      <c r="N15" s="93">
        <f t="shared" si="2"/>
        <v>16.989999999999998</v>
      </c>
      <c r="O15" s="32"/>
      <c r="P15" s="31" t="str">
        <f t="shared" si="3"/>
        <v/>
      </c>
      <c r="Q15" s="2"/>
      <c r="R15" s="89">
        <v>4.4000000000000004</v>
      </c>
    </row>
    <row r="16" spans="1:18" ht="30" customHeight="1">
      <c r="A16" s="20">
        <v>6</v>
      </c>
      <c r="B16" s="90">
        <v>41767</v>
      </c>
      <c r="C16" s="75" t="s">
        <v>51</v>
      </c>
      <c r="D16" s="21" t="s">
        <v>86</v>
      </c>
      <c r="E16" s="21" t="s">
        <v>84</v>
      </c>
      <c r="F16" s="21" t="s">
        <v>90</v>
      </c>
      <c r="G16" s="22"/>
      <c r="H16" s="23">
        <f t="shared" si="1"/>
        <v>0</v>
      </c>
      <c r="I16" s="24"/>
      <c r="J16" s="25"/>
      <c r="K16" s="48"/>
      <c r="L16" s="27"/>
      <c r="M16" s="28">
        <v>37</v>
      </c>
      <c r="N16" s="93">
        <v>37</v>
      </c>
      <c r="O16" s="32"/>
      <c r="P16" s="31" t="str">
        <f t="shared" si="3"/>
        <v/>
      </c>
      <c r="Q16" s="2"/>
      <c r="R16" s="50">
        <v>8.91</v>
      </c>
    </row>
    <row r="17" spans="1:18" ht="30" customHeight="1">
      <c r="A17" s="20">
        <v>7</v>
      </c>
      <c r="B17" s="90">
        <v>41768</v>
      </c>
      <c r="C17" s="75" t="s">
        <v>51</v>
      </c>
      <c r="D17" s="87" t="s">
        <v>85</v>
      </c>
      <c r="E17" s="21" t="s">
        <v>84</v>
      </c>
      <c r="F17" s="21" t="s">
        <v>90</v>
      </c>
      <c r="G17" s="22"/>
      <c r="H17" s="23">
        <f t="shared" si="1"/>
        <v>0</v>
      </c>
      <c r="I17" s="24"/>
      <c r="J17" s="25">
        <v>13.06</v>
      </c>
      <c r="K17" s="48"/>
      <c r="L17" s="27"/>
      <c r="M17" s="28"/>
      <c r="N17" s="93">
        <f t="shared" si="2"/>
        <v>13.06</v>
      </c>
      <c r="O17" s="32"/>
      <c r="P17" s="31" t="str">
        <f t="shared" si="3"/>
        <v/>
      </c>
      <c r="Q17" s="2"/>
      <c r="R17" s="50">
        <v>3.51</v>
      </c>
    </row>
    <row r="18" spans="1:18" ht="30" customHeight="1">
      <c r="A18" s="20">
        <v>8</v>
      </c>
      <c r="B18" s="90">
        <v>41768</v>
      </c>
      <c r="C18" s="75" t="s">
        <v>51</v>
      </c>
      <c r="D18" s="21" t="s">
        <v>87</v>
      </c>
      <c r="E18" s="21" t="s">
        <v>84</v>
      </c>
      <c r="F18" s="21" t="s">
        <v>90</v>
      </c>
      <c r="G18" s="22"/>
      <c r="H18" s="23">
        <f t="shared" si="1"/>
        <v>0</v>
      </c>
      <c r="I18" s="24"/>
      <c r="J18" s="25"/>
      <c r="K18" s="48"/>
      <c r="L18" s="27">
        <v>11</v>
      </c>
      <c r="M18" s="28"/>
      <c r="N18" s="93">
        <f t="shared" si="2"/>
        <v>11</v>
      </c>
      <c r="O18" s="32"/>
      <c r="P18" s="31" t="str">
        <f t="shared" si="3"/>
        <v/>
      </c>
      <c r="Q18" s="2"/>
      <c r="R18" s="50">
        <v>3.01</v>
      </c>
    </row>
    <row r="19" spans="1:18" ht="30" customHeight="1">
      <c r="A19" s="20">
        <v>9</v>
      </c>
      <c r="B19" s="94">
        <v>41768</v>
      </c>
      <c r="C19" s="95" t="s">
        <v>51</v>
      </c>
      <c r="D19" s="78" t="s">
        <v>91</v>
      </c>
      <c r="E19" s="78" t="s">
        <v>84</v>
      </c>
      <c r="F19" s="96" t="s">
        <v>90</v>
      </c>
      <c r="G19" s="97"/>
      <c r="H19" s="79">
        <f t="shared" si="1"/>
        <v>0</v>
      </c>
      <c r="I19" s="80"/>
      <c r="J19" s="81"/>
      <c r="K19" s="82"/>
      <c r="L19" s="98"/>
      <c r="M19" s="83"/>
      <c r="N19" s="99">
        <f t="shared" si="2"/>
        <v>0</v>
      </c>
      <c r="O19" s="100">
        <v>-117</v>
      </c>
      <c r="P19" s="84" t="str">
        <f t="shared" si="3"/>
        <v/>
      </c>
      <c r="Q19" s="85"/>
      <c r="R19" s="101">
        <v>-26.38</v>
      </c>
    </row>
    <row r="20" spans="1:18" ht="30" customHeight="1">
      <c r="A20" s="20">
        <v>10</v>
      </c>
      <c r="B20" s="36"/>
      <c r="C20" s="75"/>
      <c r="D20" s="21"/>
      <c r="E20" s="21"/>
      <c r="F20" s="76"/>
      <c r="G20" s="68"/>
      <c r="H20" s="23">
        <f t="shared" ref="H20" si="4">IF($D$3="si",($G$5/$G$6*G20),IF($D$3="no",G20*$G$4,0))</f>
        <v>0</v>
      </c>
      <c r="I20" s="24"/>
      <c r="J20" s="25"/>
      <c r="K20" s="48"/>
      <c r="L20" s="48"/>
      <c r="M20" s="28"/>
      <c r="N20" s="29">
        <f t="shared" ref="N20" si="5">SUM(H20:M20)</f>
        <v>0</v>
      </c>
      <c r="O20" s="30"/>
      <c r="P20" s="31" t="str">
        <f t="shared" ref="P20" si="6">IF(F20="Milano","X","")</f>
        <v/>
      </c>
      <c r="Q20" s="2"/>
      <c r="R20" s="49"/>
    </row>
    <row r="21" spans="1:18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</row>
    <row r="22" spans="1:18">
      <c r="A22" s="57"/>
      <c r="B22" s="58"/>
      <c r="C22" s="59"/>
      <c r="D22" s="60"/>
      <c r="E22" s="60"/>
      <c r="F22" s="61"/>
      <c r="G22" s="62"/>
      <c r="H22" s="63"/>
      <c r="I22" s="64"/>
      <c r="J22" s="64"/>
      <c r="K22" s="64"/>
      <c r="L22" s="64"/>
      <c r="M22" s="64"/>
      <c r="N22" s="65"/>
      <c r="O22" s="66"/>
      <c r="P22" s="67"/>
    </row>
    <row r="23" spans="1:18">
      <c r="A23" s="45"/>
      <c r="B23" s="51" t="s">
        <v>36</v>
      </c>
      <c r="C23" s="51"/>
      <c r="D23" s="51"/>
      <c r="E23" s="46"/>
      <c r="F23" s="46"/>
      <c r="G23" s="51" t="s">
        <v>38</v>
      </c>
      <c r="H23" s="51"/>
      <c r="I23" s="51"/>
      <c r="J23" s="46"/>
      <c r="K23" s="46"/>
      <c r="L23" s="51" t="s">
        <v>37</v>
      </c>
      <c r="M23" s="51"/>
      <c r="N23" s="51"/>
      <c r="O23" s="46"/>
      <c r="P23" s="67"/>
    </row>
    <row r="24" spans="1:18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67"/>
    </row>
    <row r="25" spans="1:18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</row>
  </sheetData>
  <mergeCells count="27">
    <mergeCell ref="B1:C1"/>
    <mergeCell ref="D1:E1"/>
    <mergeCell ref="B2:C2"/>
    <mergeCell ref="D2:E2"/>
    <mergeCell ref="B3:C3"/>
    <mergeCell ref="D3:E3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P8:P10"/>
    <mergeCell ref="R8:R10"/>
    <mergeCell ref="L9:L10"/>
    <mergeCell ref="M9:M10"/>
    <mergeCell ref="N8:N10"/>
  </mergeCells>
  <conditionalFormatting sqref="M1">
    <cfRule type="cellIs" dxfId="1" priority="3" operator="notEqual">
      <formula>0</formula>
    </cfRule>
  </conditionalFormatting>
  <dataValidations count="12">
    <dataValidation type="textLength" operator="greaterThan" allowBlank="1" sqref="C22">
      <formula1>1</formula1>
      <formula2>0</formula2>
    </dataValidation>
    <dataValidation type="date" operator="greaterThanOrEqual" showErrorMessage="1" errorTitle="Data" error="Inserire una data superiore al 1/11/2000" sqref="B22">
      <formula1>36831</formula1>
      <formula2>0</formula2>
    </dataValidation>
    <dataValidation type="textLength" operator="greaterThan" sqref="F22 F19">
      <formula1>1</formula1>
      <formula2>0</formula2>
    </dataValidation>
    <dataValidation type="textLength" operator="greaterThan" allowBlank="1" showErrorMessage="1" sqref="D22:E22 E19">
      <formula1>1</formula1>
      <formula2>0</formula2>
    </dataValidation>
    <dataValidation type="whole" operator="greaterThanOrEqual" allowBlank="1" showErrorMessage="1" errorTitle="Valore" error="Inserire un numero maggiore o uguale a 0 (zero)!" sqref="N22 N11:N20">
      <formula1>0</formula1>
      <formula2>0</formula2>
    </dataValidation>
    <dataValidation type="decimal" operator="greaterThanOrEqual" allowBlank="1" showErrorMessage="1" errorTitle="Valore" error="Inserire un numero maggiore o uguale a 0 (zero)!" sqref="H22:M22 I17:I20 H12:H20 J13:L20 M18:M19 J11:M12 H11:I11">
      <formula1>0</formula1>
      <formula2>0</formula2>
    </dataValidation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28" orientation="landscape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view="pageBreakPreview" topLeftCell="C1" zoomScale="50" zoomScaleNormal="50" zoomScaleSheetLayoutView="50" workbookViewId="0">
      <selection activeCell="O11" sqref="O11"/>
    </sheetView>
  </sheetViews>
  <sheetFormatPr defaultRowHeight="18.75"/>
  <cols>
    <col min="1" max="1" width="6.7109375" style="1" customWidth="1"/>
    <col min="2" max="2" width="34.42578125" style="2" customWidth="1"/>
    <col min="3" max="3" width="27.7109375" style="2" customWidth="1"/>
    <col min="4" max="4" width="63.28515625" style="2" bestFit="1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7" customFormat="1" ht="65.25" customHeight="1">
      <c r="A1" s="4"/>
      <c r="B1" s="132" t="s">
        <v>0</v>
      </c>
      <c r="C1" s="132"/>
      <c r="D1" s="133" t="s">
        <v>39</v>
      </c>
      <c r="E1" s="133"/>
      <c r="F1" s="40">
        <v>41760</v>
      </c>
      <c r="G1" s="39" t="s">
        <v>95</v>
      </c>
      <c r="L1" s="7" t="s">
        <v>28</v>
      </c>
      <c r="M1" s="3">
        <f>+P1-N7</f>
        <v>0</v>
      </c>
      <c r="N1" s="5" t="s">
        <v>1</v>
      </c>
      <c r="O1" s="6"/>
      <c r="P1" s="42">
        <f>SUM(H7:M7)</f>
        <v>2677</v>
      </c>
      <c r="Q1" s="3" t="s">
        <v>26</v>
      </c>
      <c r="R1" s="77">
        <f>SUM(R12:R17)</f>
        <v>238.1</v>
      </c>
    </row>
    <row r="2" spans="1:18" s="7" customFormat="1" ht="57.75" customHeight="1">
      <c r="A2" s="4"/>
      <c r="B2" s="134" t="s">
        <v>2</v>
      </c>
      <c r="C2" s="134"/>
      <c r="D2" s="133"/>
      <c r="E2" s="133"/>
      <c r="F2" s="8"/>
      <c r="G2" s="8"/>
      <c r="N2" s="9" t="s">
        <v>3</v>
      </c>
      <c r="O2" s="10"/>
      <c r="P2" s="11">
        <v>800</v>
      </c>
      <c r="Q2" s="3" t="s">
        <v>25</v>
      </c>
      <c r="R2" s="77">
        <v>67.84</v>
      </c>
    </row>
    <row r="3" spans="1:18" s="7" customFormat="1" ht="35.25" customHeight="1">
      <c r="A3" s="4"/>
      <c r="B3" s="134" t="s">
        <v>24</v>
      </c>
      <c r="C3" s="134"/>
      <c r="D3" s="133" t="s">
        <v>40</v>
      </c>
      <c r="E3" s="133"/>
      <c r="N3" s="9" t="s">
        <v>4</v>
      </c>
      <c r="O3" s="10"/>
      <c r="P3" s="47">
        <f>+O7</f>
        <v>1877</v>
      </c>
      <c r="Q3" s="12"/>
      <c r="R3" s="77">
        <f>SUM(R11,R16,R18)</f>
        <v>170.26</v>
      </c>
    </row>
    <row r="4" spans="1:18" s="7" customFormat="1" ht="35.25" customHeight="1" thickBot="1">
      <c r="A4" s="4"/>
      <c r="D4" s="13"/>
      <c r="E4" s="13"/>
      <c r="F4" s="9" t="s">
        <v>19</v>
      </c>
      <c r="G4" s="52">
        <v>1</v>
      </c>
      <c r="H4" s="14"/>
      <c r="I4" s="14"/>
      <c r="J4" s="2"/>
      <c r="K4" s="2"/>
      <c r="L4" s="2"/>
      <c r="M4" s="2"/>
      <c r="N4" s="15" t="s">
        <v>5</v>
      </c>
      <c r="O4" s="16"/>
      <c r="P4" s="17"/>
      <c r="Q4" s="12"/>
      <c r="R4" s="77"/>
    </row>
    <row r="5" spans="1:18" s="7" customFormat="1" ht="43.5" customHeight="1" thickTop="1" thickBot="1">
      <c r="A5" s="4"/>
      <c r="B5" s="18" t="s">
        <v>6</v>
      </c>
      <c r="C5" s="19"/>
      <c r="D5" s="44">
        <v>7</v>
      </c>
      <c r="E5" s="13"/>
      <c r="F5" s="9" t="s">
        <v>7</v>
      </c>
      <c r="G5" s="52">
        <v>1.1100000000000001</v>
      </c>
      <c r="N5" s="113" t="s">
        <v>8</v>
      </c>
      <c r="O5" s="113"/>
      <c r="P5" s="43">
        <f>P1-P2-P3-P4</f>
        <v>0</v>
      </c>
      <c r="Q5" s="12"/>
      <c r="R5" s="77">
        <f>R1-R3-R2</f>
        <v>0</v>
      </c>
    </row>
    <row r="6" spans="1:18" s="7" customFormat="1" ht="43.5" customHeight="1" thickTop="1" thickBot="1">
      <c r="A6" s="4"/>
      <c r="B6" s="41" t="s">
        <v>49</v>
      </c>
      <c r="C6" s="41"/>
      <c r="D6" s="13"/>
      <c r="E6" s="13"/>
      <c r="F6" s="9" t="s">
        <v>9</v>
      </c>
      <c r="G6" s="71">
        <v>11.11</v>
      </c>
      <c r="Q6" s="12"/>
    </row>
    <row r="7" spans="1:18" s="7" customFormat="1" ht="27" customHeight="1" thickTop="1" thickBot="1">
      <c r="A7" s="114" t="s">
        <v>27</v>
      </c>
      <c r="B7" s="115"/>
      <c r="C7" s="116"/>
      <c r="D7" s="117" t="s">
        <v>10</v>
      </c>
      <c r="E7" s="118"/>
      <c r="F7" s="118"/>
      <c r="G7" s="72">
        <f t="shared" ref="G7:O7" si="0">SUM(G11:G20)</f>
        <v>0</v>
      </c>
      <c r="H7" s="70">
        <f t="shared" si="0"/>
        <v>0</v>
      </c>
      <c r="I7" s="54">
        <f t="shared" si="0"/>
        <v>0</v>
      </c>
      <c r="J7" s="54">
        <f t="shared" si="0"/>
        <v>900</v>
      </c>
      <c r="K7" s="54">
        <f t="shared" si="0"/>
        <v>0</v>
      </c>
      <c r="L7" s="54">
        <f t="shared" si="0"/>
        <v>90</v>
      </c>
      <c r="M7" s="55">
        <f t="shared" si="0"/>
        <v>1687</v>
      </c>
      <c r="N7" s="53">
        <f t="shared" si="0"/>
        <v>2677</v>
      </c>
      <c r="O7" s="56">
        <f t="shared" si="0"/>
        <v>1877</v>
      </c>
      <c r="P7" s="12">
        <f>+N7-SUM(H7:M7)</f>
        <v>0</v>
      </c>
    </row>
    <row r="8" spans="1:18" ht="36" customHeight="1" thickTop="1" thickBot="1">
      <c r="A8" s="119"/>
      <c r="B8" s="120" t="s">
        <v>11</v>
      </c>
      <c r="C8" s="120" t="s">
        <v>12</v>
      </c>
      <c r="D8" s="121" t="s">
        <v>23</v>
      </c>
      <c r="E8" s="120" t="s">
        <v>30</v>
      </c>
      <c r="F8" s="123" t="s">
        <v>29</v>
      </c>
      <c r="G8" s="124" t="s">
        <v>13</v>
      </c>
      <c r="H8" s="126" t="s">
        <v>14</v>
      </c>
      <c r="I8" s="127" t="s">
        <v>32</v>
      </c>
      <c r="J8" s="128" t="s">
        <v>34</v>
      </c>
      <c r="K8" s="128" t="s">
        <v>33</v>
      </c>
      <c r="L8" s="129" t="s">
        <v>20</v>
      </c>
      <c r="M8" s="130"/>
      <c r="N8" s="112" t="s">
        <v>15</v>
      </c>
      <c r="O8" s="131" t="s">
        <v>16</v>
      </c>
      <c r="P8" s="104" t="s">
        <v>17</v>
      </c>
      <c r="Q8" s="2"/>
      <c r="R8" s="105" t="s">
        <v>35</v>
      </c>
    </row>
    <row r="9" spans="1:18" ht="36" customHeight="1" thickTop="1" thickBot="1">
      <c r="A9" s="119"/>
      <c r="B9" s="120" t="s">
        <v>11</v>
      </c>
      <c r="C9" s="120"/>
      <c r="D9" s="122"/>
      <c r="E9" s="120"/>
      <c r="F9" s="123"/>
      <c r="G9" s="125"/>
      <c r="H9" s="126" t="s">
        <v>32</v>
      </c>
      <c r="I9" s="127" t="s">
        <v>32</v>
      </c>
      <c r="J9" s="127"/>
      <c r="K9" s="127" t="s">
        <v>31</v>
      </c>
      <c r="L9" s="108" t="s">
        <v>21</v>
      </c>
      <c r="M9" s="110" t="s">
        <v>22</v>
      </c>
      <c r="N9" s="112"/>
      <c r="O9" s="131"/>
      <c r="P9" s="104"/>
      <c r="Q9" s="2"/>
      <c r="R9" s="106"/>
    </row>
    <row r="10" spans="1:18" ht="37.5" customHeight="1" thickTop="1" thickBot="1">
      <c r="A10" s="119"/>
      <c r="B10" s="120"/>
      <c r="C10" s="120"/>
      <c r="D10" s="122"/>
      <c r="E10" s="120"/>
      <c r="F10" s="123"/>
      <c r="G10" s="69" t="s">
        <v>18</v>
      </c>
      <c r="H10" s="126"/>
      <c r="I10" s="127"/>
      <c r="J10" s="127"/>
      <c r="K10" s="127"/>
      <c r="L10" s="109"/>
      <c r="M10" s="111"/>
      <c r="N10" s="112"/>
      <c r="O10" s="131"/>
      <c r="P10" s="104"/>
      <c r="Q10" s="2"/>
      <c r="R10" s="107"/>
    </row>
    <row r="11" spans="1:18" ht="30" customHeight="1" thickTop="1">
      <c r="A11" s="20">
        <v>1</v>
      </c>
      <c r="B11" s="90">
        <v>41786</v>
      </c>
      <c r="C11" s="75" t="s">
        <v>69</v>
      </c>
      <c r="D11" s="87" t="s">
        <v>92</v>
      </c>
      <c r="E11" s="21" t="s">
        <v>45</v>
      </c>
      <c r="F11" s="21" t="s">
        <v>47</v>
      </c>
      <c r="G11" s="22"/>
      <c r="H11" s="23">
        <f>IF($D$3="si",($G$5/$G$6*G11),IF($D$3="no",G11*$G$4,0))</f>
        <v>0</v>
      </c>
      <c r="I11" s="24"/>
      <c r="J11" s="25"/>
      <c r="K11" s="48"/>
      <c r="L11" s="27"/>
      <c r="M11" s="28"/>
      <c r="N11" s="29">
        <f>SUM(H11:M11)</f>
        <v>0</v>
      </c>
      <c r="O11" s="32">
        <v>532.5</v>
      </c>
      <c r="P11" s="31"/>
      <c r="Q11" s="2"/>
      <c r="R11" s="49">
        <v>50</v>
      </c>
    </row>
    <row r="12" spans="1:18" ht="30" customHeight="1">
      <c r="A12" s="20">
        <v>2</v>
      </c>
      <c r="B12" s="90">
        <v>41786</v>
      </c>
      <c r="C12" s="75" t="s">
        <v>69</v>
      </c>
      <c r="D12" s="87" t="s">
        <v>42</v>
      </c>
      <c r="E12" s="21" t="s">
        <v>45</v>
      </c>
      <c r="F12" s="21" t="s">
        <v>47</v>
      </c>
      <c r="G12" s="22"/>
      <c r="H12" s="23">
        <f t="shared" ref="H12:H19" si="1">IF($D$3="si",($G$5/$G$6*G12),IF($D$3="no",G12*$G$4,0))</f>
        <v>0</v>
      </c>
      <c r="I12" s="24"/>
      <c r="J12" s="25">
        <v>600</v>
      </c>
      <c r="K12" s="48"/>
      <c r="L12" s="27"/>
      <c r="M12" s="28"/>
      <c r="N12" s="29">
        <f t="shared" ref="N12:N19" si="2">SUM(H12:M12)</f>
        <v>600</v>
      </c>
      <c r="O12" s="32"/>
      <c r="P12" s="31" t="str">
        <f t="shared" ref="P12:P19" si="3">IF(F12="Milano","X","")</f>
        <v/>
      </c>
      <c r="Q12" s="2"/>
      <c r="R12" s="88">
        <v>52.93</v>
      </c>
    </row>
    <row r="13" spans="1:18" ht="30" customHeight="1">
      <c r="A13" s="20">
        <v>3</v>
      </c>
      <c r="B13" s="90">
        <v>41785</v>
      </c>
      <c r="C13" s="75" t="s">
        <v>69</v>
      </c>
      <c r="D13" s="87" t="s">
        <v>46</v>
      </c>
      <c r="E13" s="21" t="s">
        <v>45</v>
      </c>
      <c r="F13" s="21" t="s">
        <v>47</v>
      </c>
      <c r="G13" s="22"/>
      <c r="H13" s="23">
        <f t="shared" si="1"/>
        <v>0</v>
      </c>
      <c r="I13" s="24"/>
      <c r="J13" s="25"/>
      <c r="K13" s="48"/>
      <c r="L13" s="27">
        <v>90</v>
      </c>
      <c r="M13" s="28"/>
      <c r="N13" s="29">
        <f t="shared" si="2"/>
        <v>90</v>
      </c>
      <c r="O13" s="32"/>
      <c r="P13" s="31" t="str">
        <f t="shared" si="3"/>
        <v/>
      </c>
      <c r="Q13" s="2"/>
      <c r="R13" s="50">
        <v>7.83</v>
      </c>
    </row>
    <row r="14" spans="1:18" ht="30" customHeight="1">
      <c r="A14" s="20">
        <v>4</v>
      </c>
      <c r="B14" s="90">
        <v>41787</v>
      </c>
      <c r="C14" s="75" t="s">
        <v>69</v>
      </c>
      <c r="D14" s="87" t="s">
        <v>42</v>
      </c>
      <c r="E14" s="21" t="s">
        <v>45</v>
      </c>
      <c r="F14" s="21" t="s">
        <v>47</v>
      </c>
      <c r="G14" s="22"/>
      <c r="H14" s="23">
        <f t="shared" si="1"/>
        <v>0</v>
      </c>
      <c r="I14" s="24"/>
      <c r="J14" s="25">
        <v>300</v>
      </c>
      <c r="K14" s="48"/>
      <c r="L14" s="27"/>
      <c r="M14" s="28"/>
      <c r="N14" s="29">
        <f t="shared" si="2"/>
        <v>300</v>
      </c>
      <c r="O14" s="32"/>
      <c r="P14" s="31" t="str">
        <f t="shared" si="3"/>
        <v/>
      </c>
      <c r="Q14" s="2"/>
      <c r="R14" s="89">
        <v>26.68</v>
      </c>
    </row>
    <row r="15" spans="1:18" ht="30" customHeight="1">
      <c r="A15" s="20">
        <v>5</v>
      </c>
      <c r="B15" s="90">
        <v>41786</v>
      </c>
      <c r="C15" s="75" t="s">
        <v>69</v>
      </c>
      <c r="D15" s="21" t="s">
        <v>93</v>
      </c>
      <c r="E15" s="21" t="s">
        <v>45</v>
      </c>
      <c r="F15" s="21" t="s">
        <v>47</v>
      </c>
      <c r="G15" s="22"/>
      <c r="H15" s="23">
        <f t="shared" si="1"/>
        <v>0</v>
      </c>
      <c r="I15" s="24"/>
      <c r="J15" s="25"/>
      <c r="K15" s="48"/>
      <c r="L15" s="27"/>
      <c r="M15" s="28">
        <v>90</v>
      </c>
      <c r="N15" s="29">
        <f t="shared" si="2"/>
        <v>90</v>
      </c>
      <c r="O15" s="32"/>
      <c r="P15" s="31" t="str">
        <f t="shared" si="3"/>
        <v/>
      </c>
      <c r="Q15" s="2"/>
      <c r="R15" s="50">
        <v>7.94</v>
      </c>
    </row>
    <row r="16" spans="1:18" ht="30" customHeight="1">
      <c r="A16" s="20">
        <v>6</v>
      </c>
      <c r="B16" s="90">
        <v>41786</v>
      </c>
      <c r="C16" s="75" t="s">
        <v>69</v>
      </c>
      <c r="D16" s="21" t="s">
        <v>94</v>
      </c>
      <c r="E16" s="21" t="s">
        <v>45</v>
      </c>
      <c r="F16" s="21" t="s">
        <v>47</v>
      </c>
      <c r="G16" s="22"/>
      <c r="H16" s="23">
        <f t="shared" si="1"/>
        <v>0</v>
      </c>
      <c r="I16" s="24"/>
      <c r="J16" s="25"/>
      <c r="K16" s="48"/>
      <c r="L16" s="27"/>
      <c r="M16" s="28">
        <v>1560</v>
      </c>
      <c r="N16" s="29">
        <f t="shared" si="2"/>
        <v>1560</v>
      </c>
      <c r="O16" s="32">
        <v>1560</v>
      </c>
      <c r="P16" s="31" t="str">
        <f t="shared" si="3"/>
        <v/>
      </c>
      <c r="Q16" s="2"/>
      <c r="R16" s="103">
        <v>139.43</v>
      </c>
    </row>
    <row r="17" spans="1:18" ht="30" customHeight="1">
      <c r="A17" s="20">
        <v>7</v>
      </c>
      <c r="B17" s="90">
        <v>41787</v>
      </c>
      <c r="C17" s="75" t="s">
        <v>69</v>
      </c>
      <c r="D17" s="21" t="s">
        <v>43</v>
      </c>
      <c r="E17" s="21" t="s">
        <v>45</v>
      </c>
      <c r="F17" s="21" t="s">
        <v>47</v>
      </c>
      <c r="G17" s="22"/>
      <c r="H17" s="23">
        <f t="shared" si="1"/>
        <v>0</v>
      </c>
      <c r="I17" s="24"/>
      <c r="J17" s="25"/>
      <c r="K17" s="48"/>
      <c r="L17" s="27"/>
      <c r="M17" s="28">
        <v>37</v>
      </c>
      <c r="N17" s="29">
        <f t="shared" si="2"/>
        <v>37</v>
      </c>
      <c r="O17" s="32"/>
      <c r="P17" s="31" t="str">
        <f t="shared" si="3"/>
        <v/>
      </c>
      <c r="Q17" s="2"/>
      <c r="R17" s="50">
        <v>3.29</v>
      </c>
    </row>
    <row r="18" spans="1:18" ht="30" customHeight="1">
      <c r="A18" s="20">
        <v>8</v>
      </c>
      <c r="B18" s="94">
        <v>41787</v>
      </c>
      <c r="C18" s="95" t="s">
        <v>69</v>
      </c>
      <c r="D18" s="78" t="s">
        <v>48</v>
      </c>
      <c r="E18" s="78" t="s">
        <v>45</v>
      </c>
      <c r="F18" s="96" t="s">
        <v>47</v>
      </c>
      <c r="G18" s="97"/>
      <c r="H18" s="79">
        <f t="shared" si="1"/>
        <v>0</v>
      </c>
      <c r="I18" s="80"/>
      <c r="J18" s="81"/>
      <c r="K18" s="82"/>
      <c r="L18" s="98"/>
      <c r="M18" s="83"/>
      <c r="N18" s="102">
        <f t="shared" si="2"/>
        <v>0</v>
      </c>
      <c r="O18" s="100">
        <v>-215.5</v>
      </c>
      <c r="P18" s="84" t="str">
        <f t="shared" si="3"/>
        <v/>
      </c>
      <c r="Q18" s="85"/>
      <c r="R18" s="101">
        <v>-19.170000000000002</v>
      </c>
    </row>
    <row r="19" spans="1:18" ht="30" customHeight="1">
      <c r="A19" s="20">
        <v>9</v>
      </c>
      <c r="B19" s="90"/>
      <c r="C19" s="33"/>
      <c r="D19" s="21"/>
      <c r="E19" s="21"/>
      <c r="F19" s="34"/>
      <c r="G19" s="22"/>
      <c r="H19" s="23">
        <f t="shared" si="1"/>
        <v>0</v>
      </c>
      <c r="I19" s="24"/>
      <c r="J19" s="25"/>
      <c r="K19" s="48"/>
      <c r="L19" s="27"/>
      <c r="M19" s="28"/>
      <c r="N19" s="29">
        <f t="shared" si="2"/>
        <v>0</v>
      </c>
      <c r="O19" s="32"/>
      <c r="P19" s="31" t="str">
        <f t="shared" si="3"/>
        <v/>
      </c>
      <c r="Q19" s="2"/>
      <c r="R19" s="50"/>
    </row>
    <row r="20" spans="1:18" ht="30" customHeight="1">
      <c r="A20" s="20">
        <v>10</v>
      </c>
      <c r="B20" s="90"/>
      <c r="C20" s="33"/>
      <c r="D20" s="21"/>
      <c r="E20" s="21"/>
      <c r="F20" s="34"/>
      <c r="G20" s="22"/>
      <c r="H20" s="23">
        <f t="shared" ref="H20" si="4">IF($D$3="si",($G$5/$G$6*G20),IF($D$3="no",G20*$G$4,0))</f>
        <v>0</v>
      </c>
      <c r="I20" s="24"/>
      <c r="J20" s="25"/>
      <c r="K20" s="48"/>
      <c r="L20" s="27"/>
      <c r="M20" s="28"/>
      <c r="N20" s="29">
        <f t="shared" ref="N20" si="5">SUM(H20:M20)</f>
        <v>0</v>
      </c>
      <c r="O20" s="32"/>
      <c r="P20" s="31" t="str">
        <f t="shared" ref="P20" si="6">IF(F20="Milano","X","")</f>
        <v/>
      </c>
      <c r="Q20" s="2"/>
      <c r="R20" s="50"/>
    </row>
    <row r="21" spans="1:18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</row>
    <row r="22" spans="1:18">
      <c r="A22" s="57"/>
      <c r="B22" s="58"/>
      <c r="C22" s="59"/>
      <c r="D22" s="60"/>
      <c r="E22" s="60"/>
      <c r="F22" s="61"/>
      <c r="G22" s="62"/>
      <c r="H22" s="63"/>
      <c r="I22" s="64"/>
      <c r="J22" s="64"/>
      <c r="K22" s="64"/>
      <c r="L22" s="64"/>
      <c r="M22" s="64"/>
      <c r="N22" s="65"/>
      <c r="O22" s="66"/>
      <c r="P22" s="67"/>
    </row>
    <row r="23" spans="1:18">
      <c r="A23" s="45"/>
      <c r="B23" s="51" t="s">
        <v>36</v>
      </c>
      <c r="C23" s="51"/>
      <c r="D23" s="51"/>
      <c r="E23" s="46"/>
      <c r="F23" s="46"/>
      <c r="G23" s="51" t="s">
        <v>38</v>
      </c>
      <c r="H23" s="51"/>
      <c r="I23" s="51"/>
      <c r="J23" s="46"/>
      <c r="K23" s="46"/>
      <c r="L23" s="51" t="s">
        <v>37</v>
      </c>
      <c r="M23" s="51"/>
      <c r="N23" s="51"/>
      <c r="O23" s="46"/>
      <c r="P23" s="67"/>
    </row>
    <row r="24" spans="1:18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67"/>
    </row>
    <row r="25" spans="1:18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</row>
  </sheetData>
  <mergeCells count="27">
    <mergeCell ref="B1:C1"/>
    <mergeCell ref="D1:E1"/>
    <mergeCell ref="B2:C2"/>
    <mergeCell ref="D2:E2"/>
    <mergeCell ref="B3:C3"/>
    <mergeCell ref="D3:E3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P8:P10"/>
    <mergeCell ref="R8:R10"/>
    <mergeCell ref="L9:L10"/>
    <mergeCell ref="M9:M10"/>
    <mergeCell ref="N8:N10"/>
  </mergeCells>
  <conditionalFormatting sqref="M1">
    <cfRule type="cellIs" dxfId="0" priority="4" operator="notEqual">
      <formula>0</formula>
    </cfRule>
  </conditionalFormatting>
  <dataValidations count="12">
    <dataValidation type="textLength" operator="greaterThan" allowBlank="1" sqref="C22">
      <formula1>1</formula1>
      <formula2>0</formula2>
    </dataValidation>
    <dataValidation type="date" operator="greaterThanOrEqual" showErrorMessage="1" errorTitle="Data" error="Inserire una data superiore al 1/11/2000" sqref="B22">
      <formula1>36831</formula1>
      <formula2>0</formula2>
    </dataValidation>
    <dataValidation type="textLength" operator="greaterThan" sqref="F22 F18:F20">
      <formula1>1</formula1>
      <formula2>0</formula2>
    </dataValidation>
    <dataValidation type="textLength" operator="greaterThan" allowBlank="1" showErrorMessage="1" sqref="D22:E22 E18:E20">
      <formula1>1</formula1>
      <formula2>0</formula2>
    </dataValidation>
    <dataValidation type="whole" operator="greaterThanOrEqual" allowBlank="1" showErrorMessage="1" errorTitle="Valore" error="Inserire un numero maggiore o uguale a 0 (zero)!" sqref="N22 N11:N20">
      <formula1>0</formula1>
      <formula2>0</formula2>
    </dataValidation>
    <dataValidation type="decimal" operator="greaterThanOrEqual" allowBlank="1" showErrorMessage="1" errorTitle="Valore" error="Inserire un numero maggiore o uguale a 0 (zero)!" sqref="H22:M22 J11:M11 I16:I20 M17:M20 J12:L20 H11:H20">
      <formula1>0</formula1>
      <formula2>0</formula2>
    </dataValidation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28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EURO</vt:lpstr>
      <vt:lpstr>LBP</vt:lpstr>
      <vt:lpstr>RON</vt:lpstr>
      <vt:lpstr>MAD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Simonetta</cp:lastModifiedBy>
  <cp:revision>1</cp:revision>
  <cp:lastPrinted>2014-05-30T12:49:33Z</cp:lastPrinted>
  <dcterms:created xsi:type="dcterms:W3CDTF">2007-03-06T14:42:56Z</dcterms:created>
  <dcterms:modified xsi:type="dcterms:W3CDTF">2014-06-16T08:12:17Z</dcterms:modified>
</cp:coreProperties>
</file>