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290" windowHeight="10890" activeTab="5"/>
  </bookViews>
  <sheets>
    <sheet name="Expense EURO" sheetId="1" r:id="rId1"/>
    <sheet name="Expense BRL" sheetId="2" r:id="rId2"/>
    <sheet name="Expense PYG" sheetId="4" r:id="rId3"/>
    <sheet name="Expense UYU" sheetId="5" r:id="rId4"/>
    <sheet name="Expense USD" sheetId="6" r:id="rId5"/>
    <sheet name="Expense CLP" sheetId="7" r:id="rId6"/>
    <sheet name="TOTAL" sheetId="8" r:id="rId7"/>
  </sheets>
  <calcPr calcId="125725"/>
</workbook>
</file>

<file path=xl/calcChain.xml><?xml version="1.0" encoding="utf-8"?>
<calcChain xmlns="http://schemas.openxmlformats.org/spreadsheetml/2006/main">
  <c r="R5" i="7"/>
  <c r="R1"/>
  <c r="R5" i="6"/>
  <c r="R1"/>
  <c r="R5" i="5"/>
  <c r="R1"/>
  <c r="R5" i="4"/>
  <c r="R1"/>
  <c r="R1" i="2"/>
  <c r="R5"/>
  <c r="L5" i="8"/>
  <c r="L6"/>
  <c r="H14" i="1"/>
  <c r="N14"/>
  <c r="L7" i="8"/>
  <c r="H15" i="1"/>
  <c r="N15"/>
  <c r="L8" i="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4"/>
  <c r="M5"/>
  <c r="N5"/>
  <c r="O5"/>
  <c r="P5"/>
  <c r="Q5"/>
  <c r="M6"/>
  <c r="N6"/>
  <c r="O6"/>
  <c r="P6"/>
  <c r="Q6"/>
  <c r="M7"/>
  <c r="N7"/>
  <c r="O7"/>
  <c r="P7"/>
  <c r="Q7"/>
  <c r="M8"/>
  <c r="N8"/>
  <c r="O8"/>
  <c r="P8"/>
  <c r="Q8"/>
  <c r="M9"/>
  <c r="N9"/>
  <c r="O9"/>
  <c r="P9"/>
  <c r="Q9"/>
  <c r="M10"/>
  <c r="N10"/>
  <c r="O10"/>
  <c r="P10"/>
  <c r="Q10"/>
  <c r="M11"/>
  <c r="N11"/>
  <c r="O11"/>
  <c r="P11"/>
  <c r="Q11"/>
  <c r="M12"/>
  <c r="N12"/>
  <c r="O12"/>
  <c r="P12"/>
  <c r="Q12"/>
  <c r="M13"/>
  <c r="N13"/>
  <c r="O13"/>
  <c r="P13"/>
  <c r="Q13"/>
  <c r="M14"/>
  <c r="N14"/>
  <c r="O14"/>
  <c r="P14"/>
  <c r="Q14"/>
  <c r="M15"/>
  <c r="N15"/>
  <c r="O15"/>
  <c r="P15"/>
  <c r="Q15"/>
  <c r="M16"/>
  <c r="N16"/>
  <c r="O16"/>
  <c r="P16"/>
  <c r="Q16"/>
  <c r="M17"/>
  <c r="N17"/>
  <c r="O17"/>
  <c r="P17"/>
  <c r="Q17"/>
  <c r="M18"/>
  <c r="N18"/>
  <c r="O18"/>
  <c r="P18"/>
  <c r="Q18"/>
  <c r="M19"/>
  <c r="N19"/>
  <c r="O19"/>
  <c r="P19"/>
  <c r="Q19"/>
  <c r="M20"/>
  <c r="N20"/>
  <c r="O20"/>
  <c r="P20"/>
  <c r="Q20"/>
  <c r="M21"/>
  <c r="N21"/>
  <c r="O21"/>
  <c r="P21"/>
  <c r="Q21"/>
  <c r="M22"/>
  <c r="N22"/>
  <c r="O22"/>
  <c r="P22"/>
  <c r="Q22"/>
  <c r="M23"/>
  <c r="N23"/>
  <c r="O23"/>
  <c r="P23"/>
  <c r="Q23"/>
  <c r="M24"/>
  <c r="N24"/>
  <c r="O24"/>
  <c r="P24"/>
  <c r="Q24"/>
  <c r="M25"/>
  <c r="N25"/>
  <c r="O25"/>
  <c r="P25"/>
  <c r="Q25"/>
  <c r="M26"/>
  <c r="N26"/>
  <c r="O26"/>
  <c r="P26"/>
  <c r="Q26"/>
  <c r="M27"/>
  <c r="N27"/>
  <c r="O27"/>
  <c r="P27"/>
  <c r="Q27"/>
  <c r="M28"/>
  <c r="N28"/>
  <c r="O28"/>
  <c r="P28"/>
  <c r="Q28"/>
  <c r="M29"/>
  <c r="N29"/>
  <c r="O29"/>
  <c r="P29"/>
  <c r="Q29"/>
  <c r="M30"/>
  <c r="N30"/>
  <c r="O30"/>
  <c r="P30"/>
  <c r="Q30"/>
  <c r="Q4"/>
  <c r="P4"/>
  <c r="O4"/>
  <c r="N4"/>
  <c r="M4"/>
  <c r="H12" i="1"/>
  <c r="N12"/>
  <c r="E5" i="8"/>
  <c r="F5"/>
  <c r="G5"/>
  <c r="H5"/>
  <c r="I5"/>
  <c r="J5"/>
  <c r="H13" i="1"/>
  <c r="N13"/>
  <c r="E6" i="8"/>
  <c r="F6"/>
  <c r="G6"/>
  <c r="H6"/>
  <c r="I6"/>
  <c r="J6"/>
  <c r="E7"/>
  <c r="F7"/>
  <c r="G7"/>
  <c r="H7"/>
  <c r="I7"/>
  <c r="J7"/>
  <c r="E8"/>
  <c r="F8"/>
  <c r="G8"/>
  <c r="H8"/>
  <c r="I8"/>
  <c r="J8"/>
  <c r="E9"/>
  <c r="F9"/>
  <c r="G9"/>
  <c r="H9"/>
  <c r="I9"/>
  <c r="J9"/>
  <c r="E10"/>
  <c r="F10"/>
  <c r="G10"/>
  <c r="H10"/>
  <c r="I10"/>
  <c r="J10"/>
  <c r="E11"/>
  <c r="F11"/>
  <c r="G11"/>
  <c r="H11"/>
  <c r="I11"/>
  <c r="J11"/>
  <c r="E12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E18"/>
  <c r="F18"/>
  <c r="G18"/>
  <c r="H18"/>
  <c r="I18"/>
  <c r="J18"/>
  <c r="E19"/>
  <c r="F19"/>
  <c r="G19"/>
  <c r="H19"/>
  <c r="I19"/>
  <c r="J19"/>
  <c r="E20"/>
  <c r="F20"/>
  <c r="G20"/>
  <c r="H20"/>
  <c r="I20"/>
  <c r="J20"/>
  <c r="E21"/>
  <c r="F21"/>
  <c r="G21"/>
  <c r="H21"/>
  <c r="I21"/>
  <c r="J21"/>
  <c r="E22"/>
  <c r="F22"/>
  <c r="G22"/>
  <c r="H22"/>
  <c r="I22"/>
  <c r="J22"/>
  <c r="E23"/>
  <c r="F23"/>
  <c r="G23"/>
  <c r="H23"/>
  <c r="I23"/>
  <c r="J23"/>
  <c r="E24"/>
  <c r="F24"/>
  <c r="G24"/>
  <c r="H24"/>
  <c r="I24"/>
  <c r="J24"/>
  <c r="E25"/>
  <c r="F25"/>
  <c r="G25"/>
  <c r="H25"/>
  <c r="I25"/>
  <c r="J25"/>
  <c r="E26"/>
  <c r="F26"/>
  <c r="G26"/>
  <c r="H26"/>
  <c r="I26"/>
  <c r="J26"/>
  <c r="E27"/>
  <c r="F27"/>
  <c r="G27"/>
  <c r="H27"/>
  <c r="I27"/>
  <c r="J27"/>
  <c r="E28"/>
  <c r="F28"/>
  <c r="G28"/>
  <c r="H28"/>
  <c r="I28"/>
  <c r="J28"/>
  <c r="E29"/>
  <c r="F29"/>
  <c r="G29"/>
  <c r="H29"/>
  <c r="I29"/>
  <c r="J29"/>
  <c r="E30"/>
  <c r="F30"/>
  <c r="G30"/>
  <c r="H30"/>
  <c r="I30"/>
  <c r="J30"/>
  <c r="J4"/>
  <c r="I4"/>
  <c r="H4"/>
  <c r="G4"/>
  <c r="H11" i="1"/>
  <c r="N11"/>
  <c r="E4" i="8"/>
  <c r="F4"/>
  <c r="H3"/>
  <c r="N3"/>
  <c r="F3"/>
  <c r="P3"/>
  <c r="L3"/>
  <c r="O3"/>
  <c r="M3"/>
  <c r="Q3"/>
  <c r="J3"/>
  <c r="G3"/>
  <c r="I3"/>
  <c r="E3"/>
  <c r="G1"/>
  <c r="P7" i="7"/>
  <c r="C7" i="8"/>
  <c r="P7" i="5"/>
  <c r="C5" i="8"/>
  <c r="P7" i="4"/>
  <c r="C4" i="8"/>
  <c r="P7" i="2"/>
  <c r="C3" i="8"/>
  <c r="K7" i="7"/>
  <c r="M7"/>
  <c r="H11"/>
  <c r="H12"/>
  <c r="H13"/>
  <c r="H14"/>
  <c r="H15"/>
  <c r="H16"/>
  <c r="H17"/>
  <c r="H18"/>
  <c r="H7"/>
  <c r="I7"/>
  <c r="J7"/>
  <c r="L7"/>
  <c r="P1"/>
  <c r="B7" i="8"/>
  <c r="K7" i="5"/>
  <c r="M7"/>
  <c r="H11"/>
  <c r="H12"/>
  <c r="H13"/>
  <c r="H14"/>
  <c r="H15"/>
  <c r="H16"/>
  <c r="H17"/>
  <c r="H18"/>
  <c r="H7"/>
  <c r="I7"/>
  <c r="J7"/>
  <c r="L7"/>
  <c r="P1"/>
  <c r="B5" i="8"/>
  <c r="K7" i="4"/>
  <c r="M7"/>
  <c r="L7"/>
  <c r="H11"/>
  <c r="H12"/>
  <c r="H13"/>
  <c r="H14"/>
  <c r="H15"/>
  <c r="H16"/>
  <c r="H17"/>
  <c r="H18"/>
  <c r="H19"/>
  <c r="H7"/>
  <c r="I7"/>
  <c r="J7"/>
  <c r="P1"/>
  <c r="B4" i="8"/>
  <c r="H11" i="2"/>
  <c r="H12"/>
  <c r="H13"/>
  <c r="H14"/>
  <c r="H15"/>
  <c r="H16"/>
  <c r="H17"/>
  <c r="H7"/>
  <c r="I7"/>
  <c r="J7"/>
  <c r="K7"/>
  <c r="L7"/>
  <c r="M7"/>
  <c r="P1"/>
  <c r="B3" i="8"/>
  <c r="H16" i="1"/>
  <c r="H17"/>
  <c r="H7"/>
  <c r="I7"/>
  <c r="J7"/>
  <c r="K7"/>
  <c r="L7"/>
  <c r="M7"/>
  <c r="P1"/>
  <c r="B2" i="8"/>
  <c r="C2"/>
  <c r="N1"/>
  <c r="E5" i="1"/>
  <c r="D5" i="2"/>
  <c r="D5" i="4"/>
  <c r="D5" i="5"/>
  <c r="D5" i="6"/>
  <c r="D5" i="7"/>
  <c r="N18"/>
  <c r="N17"/>
  <c r="N16"/>
  <c r="N15"/>
  <c r="N14"/>
  <c r="N13"/>
  <c r="N12"/>
  <c r="N11"/>
  <c r="O7"/>
  <c r="P3"/>
  <c r="G7"/>
  <c r="H18" i="6"/>
  <c r="N18"/>
  <c r="H17"/>
  <c r="N17"/>
  <c r="H16"/>
  <c r="N16"/>
  <c r="H15"/>
  <c r="N15"/>
  <c r="H14"/>
  <c r="N14"/>
  <c r="H13"/>
  <c r="N13"/>
  <c r="H12"/>
  <c r="N12"/>
  <c r="H11"/>
  <c r="N11"/>
  <c r="P7"/>
  <c r="C6" i="8"/>
  <c r="C8"/>
  <c r="O7" i="6"/>
  <c r="M7"/>
  <c r="L7"/>
  <c r="K7"/>
  <c r="J7"/>
  <c r="I7"/>
  <c r="H7"/>
  <c r="G7"/>
  <c r="P3"/>
  <c r="N18" i="5"/>
  <c r="N17"/>
  <c r="N16"/>
  <c r="N15"/>
  <c r="N14"/>
  <c r="N13"/>
  <c r="N12"/>
  <c r="N11"/>
  <c r="O7"/>
  <c r="P3"/>
  <c r="G7"/>
  <c r="N19" i="4"/>
  <c r="N18"/>
  <c r="N17"/>
  <c r="N16"/>
  <c r="N15"/>
  <c r="N14"/>
  <c r="N13"/>
  <c r="N12"/>
  <c r="N11"/>
  <c r="O7"/>
  <c r="P3"/>
  <c r="G7"/>
  <c r="N7" i="7"/>
  <c r="P5"/>
  <c r="N7" i="6"/>
  <c r="P1"/>
  <c r="N7" i="5"/>
  <c r="P5"/>
  <c r="N7" i="4"/>
  <c r="N17" i="2"/>
  <c r="N16"/>
  <c r="N15"/>
  <c r="N14"/>
  <c r="N13"/>
  <c r="N12"/>
  <c r="N11"/>
  <c r="O7"/>
  <c r="G7"/>
  <c r="P3"/>
  <c r="N17" i="1"/>
  <c r="N16"/>
  <c r="O7"/>
  <c r="G7"/>
  <c r="P3"/>
  <c r="M1" i="6"/>
  <c r="B6" i="8"/>
  <c r="P5" i="6"/>
  <c r="M1" i="7"/>
  <c r="M1" i="5"/>
  <c r="P5" i="4"/>
  <c r="M1"/>
  <c r="N7" i="1"/>
  <c r="N7" i="2"/>
  <c r="M1"/>
  <c r="P5"/>
  <c r="M1" i="1"/>
  <c r="P5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<sst xmlns="http://schemas.openxmlformats.org/spreadsheetml/2006/main" count="385" uniqueCount="81">
  <si>
    <t>Name&amp;Surname</t>
  </si>
  <si>
    <t>Check</t>
  </si>
  <si>
    <t>Total AMOUNT</t>
  </si>
  <si>
    <t>yes</t>
  </si>
  <si>
    <t>Sales Manager</t>
  </si>
  <si>
    <t>Cash advance</t>
  </si>
  <si>
    <t>no</t>
  </si>
  <si>
    <t>Company car</t>
  </si>
  <si>
    <t>Credit Card payments</t>
  </si>
  <si>
    <t>Cost per Mile</t>
  </si>
  <si>
    <t>No. Attached documents:</t>
  </si>
  <si>
    <t>Fuel cost (company car)</t>
  </si>
  <si>
    <t>TOTAL REFUND</t>
  </si>
  <si>
    <t>(value EURO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</si>
  <si>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</si>
  <si>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</si>
  <si>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</si>
  <si>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</si>
  <si>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</si>
  <si>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</si>
  <si>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</si>
  <si>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</si>
  <si>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</si>
  <si>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</si>
  <si>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</si>
  <si>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</si>
  <si>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</si>
  <si>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</si>
  <si>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</si>
  <si>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</si>
  <si>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</si>
  <si>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 xml:space="preserve">Invoice </t>
  </si>
  <si>
    <t>Fiscal Receipt</t>
  </si>
  <si>
    <t>KM</t>
  </si>
  <si>
    <t>Sign</t>
  </si>
  <si>
    <t xml:space="preserve">Administration </t>
  </si>
  <si>
    <t>CFO</t>
  </si>
  <si>
    <t>si</t>
  </si>
  <si>
    <t>Fuel cost (for company card)</t>
  </si>
  <si>
    <t>Car waste (for company card)</t>
  </si>
  <si>
    <t>Country</t>
  </si>
  <si>
    <t>Value</t>
  </si>
  <si>
    <t>DATA</t>
  </si>
  <si>
    <t>Firma Dipendente</t>
  </si>
  <si>
    <t>Verifica Amministrativa</t>
  </si>
  <si>
    <t>Autorizzazione Responsabile Amministrativo</t>
  </si>
  <si>
    <t>EURO Value</t>
  </si>
  <si>
    <t>Sergio Rodríguez-Solís Guerrero</t>
  </si>
  <si>
    <t>Sergio rodríguez-Solís Guerrero</t>
  </si>
  <si>
    <t>Pa-Uru-Chile</t>
  </si>
  <si>
    <t>Taxi</t>
  </si>
  <si>
    <t>Madrid</t>
  </si>
  <si>
    <t>BRL</t>
  </si>
  <si>
    <t>Breakfast</t>
  </si>
  <si>
    <t>Brazil</t>
  </si>
  <si>
    <t>PYG</t>
  </si>
  <si>
    <t>UYU</t>
  </si>
  <si>
    <t>Paraguay</t>
  </si>
  <si>
    <t>Exchange</t>
  </si>
  <si>
    <t>Lunch</t>
  </si>
  <si>
    <t>Others</t>
  </si>
  <si>
    <t>Dinner</t>
  </si>
  <si>
    <t>Uruguay</t>
  </si>
  <si>
    <t>USD</t>
  </si>
  <si>
    <t>CLP</t>
  </si>
  <si>
    <t>Chile</t>
  </si>
  <si>
    <t>Toll</t>
  </si>
  <si>
    <t>SENAIN</t>
  </si>
  <si>
    <t>Ecuador</t>
  </si>
  <si>
    <t>EUR</t>
  </si>
  <si>
    <t>Original</t>
  </si>
  <si>
    <t>Euro</t>
  </si>
  <si>
    <t>Currency</t>
  </si>
  <si>
    <t>Project</t>
  </si>
  <si>
    <t>05_01</t>
  </si>
  <si>
    <t>05_02</t>
  </si>
  <si>
    <t>05_03</t>
  </si>
  <si>
    <t>Extra Hotel</t>
  </si>
  <si>
    <t>05_04</t>
  </si>
  <si>
    <t>05_05</t>
  </si>
  <si>
    <t>05_06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</si>
</sst>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mmmm\ yyyy"/>
    <numFmt numFmtId="167" formatCode="_-[$€-2]\ * #,##0.00_-;\-[$€-2]\ * #,##0.00_-;_-[$€-2]\ * \-??_-"/>
    <numFmt numFmtId="168" formatCode="_-[$€-2]\ * #,##0.00_-;\-[$€-2]\ * #,##0.00_-;_-[$€-2]\ * \-??_-;_-@_-"/>
    <numFmt numFmtId="169" formatCode="#.##&quot; km/l&quot;"/>
    <numFmt numFmtId="170" formatCode="&quot;€ &quot;#,##0.00"/>
    <numFmt numFmtId="171" formatCode="00\ "/>
    <numFmt numFmtId="172" formatCode="dd/mm/yy;@"/>
    <numFmt numFmtId="173" formatCode="_-* #,##0.00_-;\-* #,##0.00_-;_-* \-??_-;_-@_-"/>
    <numFmt numFmtId="174" formatCode="&quot;€&quot;\ #,##0.00"/>
    <numFmt numFmtId="175" formatCode="_-[$€-2]\ * #,##0.00_-;\-[$€-2]\ * #,##0.00_-;_-[$€-2]\ * &quot;-&quot;??_-;_-@_-"/>
    <numFmt numFmtId="176" formatCode="_-* #,##0.00\ [$€-C0A]_-;\-* #,##0.00\ [$€-C0A]_-;_-* &quot;-&quot;??\ [$€-C0A]_-;_-@_-"/>
  </numFmts>
  <fonts count="14">
    <font>
      <sz val="11"/>
      <color theme="1"/>
      <name val="Calibri"/>
      <family val="2"/>
      <scheme val="minor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sz val="10"/>
      <name val="Arial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20"/>
      <color indexed="10"/>
      <name val="Gulim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4" fillId="0" borderId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NumberFormat="1" applyFont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167" fontId="2" fillId="3" borderId="5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168" fontId="2" fillId="2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167" fontId="1" fillId="2" borderId="5" xfId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168" fontId="2" fillId="2" borderId="8" xfId="1" applyNumberFormat="1" applyFont="1" applyFill="1" applyBorder="1" applyAlignment="1" applyProtection="1">
      <alignment horizontal="right" vertical="center"/>
      <protection locked="0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168" fontId="2" fillId="4" borderId="1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9" fontId="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5" borderId="12" xfId="0" applyNumberFormat="1" applyFont="1" applyFill="1" applyBorder="1" applyAlignment="1" applyProtection="1">
      <alignment horizontal="center" vertical="center"/>
    </xf>
    <xf numFmtId="0" fontId="1" fillId="5" borderId="13" xfId="0" applyNumberFormat="1" applyFont="1" applyFill="1" applyBorder="1" applyAlignment="1" applyProtection="1">
      <alignment vertical="center"/>
    </xf>
    <xf numFmtId="0" fontId="1" fillId="5" borderId="14" xfId="0" applyNumberFormat="1" applyFont="1" applyFill="1" applyBorder="1" applyAlignment="1" applyProtection="1">
      <alignment vertical="center"/>
    </xf>
    <xf numFmtId="38" fontId="1" fillId="7" borderId="17" xfId="0" applyNumberFormat="1" applyFont="1" applyFill="1" applyBorder="1" applyAlignment="1" applyProtection="1">
      <alignment horizontal="center" vertical="center"/>
    </xf>
    <xf numFmtId="170" fontId="1" fillId="7" borderId="18" xfId="0" applyNumberFormat="1" applyFont="1" applyFill="1" applyBorder="1" applyAlignment="1" applyProtection="1">
      <alignment horizontal="right" vertical="center"/>
    </xf>
    <xf numFmtId="170" fontId="1" fillId="7" borderId="19" xfId="0" applyNumberFormat="1" applyFont="1" applyFill="1" applyBorder="1" applyAlignment="1" applyProtection="1">
      <alignment horizontal="right" vertical="center"/>
    </xf>
    <xf numFmtId="170" fontId="1" fillId="7" borderId="20" xfId="0" applyNumberFormat="1" applyFont="1" applyFill="1" applyBorder="1" applyAlignment="1" applyProtection="1">
      <alignment horizontal="right" vertical="center"/>
    </xf>
    <xf numFmtId="170" fontId="1" fillId="7" borderId="21" xfId="0" applyNumberFormat="1" applyFont="1" applyFill="1" applyBorder="1" applyAlignment="1" applyProtection="1">
      <alignment horizontal="right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1" fillId="7" borderId="41" xfId="0" applyFont="1" applyFill="1" applyBorder="1" applyAlignment="1" applyProtection="1">
      <alignment horizontal="center" vertical="center" wrapText="1"/>
    </xf>
    <xf numFmtId="171" fontId="1" fillId="8" borderId="43" xfId="0" applyNumberFormat="1" applyFont="1" applyFill="1" applyBorder="1" applyAlignment="1" applyProtection="1">
      <alignment horizontal="center" vertical="center"/>
    </xf>
    <xf numFmtId="172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left" vertical="center"/>
      <protection locked="0"/>
    </xf>
    <xf numFmtId="49" fontId="1" fillId="0" borderId="46" xfId="0" applyNumberFormat="1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173" fontId="1" fillId="0" borderId="48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  <protection locked="0"/>
    </xf>
    <xf numFmtId="173" fontId="1" fillId="0" borderId="45" xfId="0" applyNumberFormat="1" applyFont="1" applyBorder="1" applyAlignment="1" applyProtection="1">
      <alignment horizontal="right" vertical="center"/>
      <protection locked="0"/>
    </xf>
    <xf numFmtId="173" fontId="1" fillId="0" borderId="50" xfId="0" applyNumberFormat="1" applyFont="1" applyBorder="1" applyAlignment="1" applyProtection="1">
      <alignment horizontal="right" vertical="center"/>
      <protection locked="0"/>
    </xf>
    <xf numFmtId="167" fontId="1" fillId="3" borderId="51" xfId="1" applyFont="1" applyFill="1" applyBorder="1" applyAlignment="1" applyProtection="1">
      <alignment horizontal="right" vertical="center"/>
    </xf>
    <xf numFmtId="4" fontId="1" fillId="2" borderId="52" xfId="0" applyNumberFormat="1" applyFont="1" applyFill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</xf>
    <xf numFmtId="171" fontId="1" fillId="8" borderId="54" xfId="0" applyNumberFormat="1" applyFont="1" applyFill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vertical="center"/>
      <protection locked="0"/>
    </xf>
    <xf numFmtId="4" fontId="1" fillId="2" borderId="51" xfId="0" applyNumberFormat="1" applyFont="1" applyFill="1" applyBorder="1" applyAlignment="1" applyProtection="1">
      <alignment vertical="center"/>
      <protection locked="0"/>
    </xf>
    <xf numFmtId="172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173" fontId="1" fillId="0" borderId="5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171" fontId="1" fillId="9" borderId="0" xfId="0" applyNumberFormat="1" applyFont="1" applyFill="1" applyBorder="1" applyAlignment="1" applyProtection="1">
      <alignment horizontal="center" vertical="center"/>
    </xf>
    <xf numFmtId="172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3" fontId="1" fillId="9" borderId="0" xfId="0" applyNumberFormat="1" applyFont="1" applyFill="1" applyBorder="1" applyAlignment="1" applyProtection="1">
      <alignment horizontal="right" vertical="center"/>
    </xf>
    <xf numFmtId="173" fontId="1" fillId="9" borderId="0" xfId="0" applyNumberFormat="1" applyFont="1" applyFill="1" applyBorder="1" applyAlignment="1" applyProtection="1">
      <alignment horizontal="right" vertical="center"/>
      <protection locked="0"/>
    </xf>
    <xf numFmtId="167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9" borderId="57" xfId="0" applyFont="1" applyFill="1" applyBorder="1" applyAlignment="1" applyProtection="1">
      <alignment vertical="center"/>
    </xf>
    <xf numFmtId="43" fontId="2" fillId="3" borderId="5" xfId="1" applyNumberFormat="1" applyFont="1" applyFill="1" applyBorder="1" applyAlignment="1" applyProtection="1">
      <alignment horizontal="right" vertical="center"/>
    </xf>
    <xf numFmtId="43" fontId="2" fillId="2" borderId="5" xfId="1" applyNumberFormat="1" applyFont="1" applyFill="1" applyBorder="1" applyAlignment="1" applyProtection="1">
      <alignment horizontal="right" vertical="center"/>
      <protection locked="0"/>
    </xf>
    <xf numFmtId="39" fontId="1" fillId="2" borderId="5" xfId="1" applyNumberFormat="1" applyFont="1" applyFill="1" applyBorder="1" applyAlignment="1" applyProtection="1">
      <alignment horizontal="right" vertical="center"/>
      <protection locked="0"/>
    </xf>
    <xf numFmtId="43" fontId="2" fillId="4" borderId="10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9" fontId="1" fillId="2" borderId="8" xfId="1" applyNumberFormat="1" applyFont="1" applyFill="1" applyBorder="1" applyAlignment="1" applyProtection="1">
      <alignment horizontal="right" vertical="center"/>
      <protection locked="0"/>
    </xf>
    <xf numFmtId="38" fontId="1" fillId="7" borderId="61" xfId="0" applyNumberFormat="1" applyFont="1" applyFill="1" applyBorder="1" applyAlignment="1" applyProtection="1">
      <alignment horizontal="center" vertical="center"/>
    </xf>
    <xf numFmtId="4" fontId="1" fillId="7" borderId="62" xfId="0" applyNumberFormat="1" applyFont="1" applyFill="1" applyBorder="1" applyAlignment="1" applyProtection="1">
      <alignment horizontal="right" vertical="center"/>
    </xf>
    <xf numFmtId="4" fontId="1" fillId="7" borderId="25" xfId="0" applyNumberFormat="1" applyFont="1" applyFill="1" applyBorder="1" applyAlignment="1" applyProtection="1">
      <alignment horizontal="right" vertical="center"/>
    </xf>
    <xf numFmtId="4" fontId="1" fillId="7" borderId="26" xfId="0" applyNumberFormat="1" applyFont="1" applyFill="1" applyBorder="1" applyAlignment="1" applyProtection="1">
      <alignment horizontal="right" vertical="center"/>
    </xf>
    <xf numFmtId="4" fontId="1" fillId="7" borderId="34" xfId="0" applyNumberFormat="1" applyFont="1" applyFill="1" applyBorder="1" applyAlignment="1" applyProtection="1">
      <alignment horizontal="right" vertical="center"/>
    </xf>
    <xf numFmtId="4" fontId="1" fillId="7" borderId="39" xfId="0" applyNumberFormat="1" applyFont="1" applyFill="1" applyBorder="1" applyAlignment="1" applyProtection="1">
      <alignment horizontal="right" vertical="center"/>
    </xf>
    <xf numFmtId="0" fontId="1" fillId="7" borderId="70" xfId="0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38" fontId="1" fillId="0" borderId="73" xfId="0" applyNumberFormat="1" applyFont="1" applyBorder="1" applyAlignment="1" applyProtection="1">
      <alignment horizontal="center" vertical="center"/>
      <protection locked="0"/>
    </xf>
    <xf numFmtId="173" fontId="1" fillId="0" borderId="74" xfId="0" applyNumberFormat="1" applyFont="1" applyBorder="1" applyAlignment="1" applyProtection="1">
      <alignment horizontal="right" vertical="center"/>
    </xf>
    <xf numFmtId="173" fontId="1" fillId="0" borderId="48" xfId="0" applyNumberFormat="1" applyFont="1" applyBorder="1" applyAlignment="1" applyProtection="1">
      <alignment horizontal="right" vertical="center"/>
      <protection locked="0"/>
    </xf>
    <xf numFmtId="0" fontId="2" fillId="0" borderId="75" xfId="0" applyFont="1" applyBorder="1" applyAlignment="1" applyProtection="1">
      <alignment horizontal="right" vertical="center" wrapText="1"/>
    </xf>
    <xf numFmtId="38" fontId="1" fillId="0" borderId="76" xfId="0" applyNumberFormat="1" applyFont="1" applyBorder="1" applyAlignment="1" applyProtection="1">
      <alignment horizontal="center" vertical="center"/>
      <protection locked="0"/>
    </xf>
    <xf numFmtId="40" fontId="2" fillId="0" borderId="75" xfId="0" applyNumberFormat="1" applyFont="1" applyBorder="1" applyAlignment="1" applyProtection="1">
      <alignment vertical="center"/>
    </xf>
    <xf numFmtId="0" fontId="2" fillId="0" borderId="75" xfId="0" applyFont="1" applyBorder="1" applyAlignment="1" applyProtection="1">
      <alignment vertical="center"/>
    </xf>
    <xf numFmtId="0" fontId="2" fillId="0" borderId="75" xfId="0" applyFont="1" applyBorder="1" applyAlignment="1" applyProtection="1">
      <alignment horizontal="right" vertical="center"/>
    </xf>
    <xf numFmtId="175" fontId="1" fillId="0" borderId="0" xfId="0" applyNumberFormat="1" applyFont="1" applyAlignment="1" applyProtection="1">
      <alignment vertical="center"/>
    </xf>
    <xf numFmtId="165" fontId="0" fillId="0" borderId="0" xfId="2" applyFont="1"/>
    <xf numFmtId="176" fontId="0" fillId="0" borderId="0" xfId="3" applyNumberFormat="1" applyFont="1"/>
    <xf numFmtId="164" fontId="0" fillId="0" borderId="0" xfId="0" applyNumberFormat="1"/>
    <xf numFmtId="0" fontId="13" fillId="12" borderId="78" xfId="0" applyFont="1" applyFill="1" applyBorder="1" applyAlignment="1">
      <alignment horizontal="center"/>
    </xf>
    <xf numFmtId="165" fontId="13" fillId="12" borderId="79" xfId="2" applyFont="1" applyFill="1" applyBorder="1" applyAlignment="1">
      <alignment horizontal="center"/>
    </xf>
    <xf numFmtId="176" fontId="13" fillId="12" borderId="80" xfId="3" applyNumberFormat="1" applyFont="1" applyFill="1" applyBorder="1" applyAlignment="1">
      <alignment horizontal="center"/>
    </xf>
    <xf numFmtId="0" fontId="0" fillId="0" borderId="81" xfId="0" applyBorder="1"/>
    <xf numFmtId="165" fontId="0" fillId="0" borderId="82" xfId="2" applyFont="1" applyBorder="1"/>
    <xf numFmtId="176" fontId="0" fillId="0" borderId="83" xfId="3" applyNumberFormat="1" applyFont="1" applyBorder="1"/>
    <xf numFmtId="0" fontId="0" fillId="0" borderId="84" xfId="0" applyBorder="1"/>
    <xf numFmtId="165" fontId="0" fillId="0" borderId="0" xfId="2" applyFont="1" applyBorder="1"/>
    <xf numFmtId="176" fontId="0" fillId="0" borderId="85" xfId="3" applyNumberFormat="1" applyFont="1" applyBorder="1"/>
    <xf numFmtId="0" fontId="0" fillId="0" borderId="30" xfId="0" applyBorder="1"/>
    <xf numFmtId="165" fontId="0" fillId="0" borderId="86" xfId="2" applyFont="1" applyBorder="1"/>
    <xf numFmtId="176" fontId="0" fillId="0" borderId="87" xfId="3" applyNumberFormat="1" applyFont="1" applyBorder="1"/>
    <xf numFmtId="176" fontId="13" fillId="12" borderId="77" xfId="3" applyNumberFormat="1" applyFont="1" applyFill="1" applyBorder="1"/>
    <xf numFmtId="0" fontId="13" fillId="12" borderId="79" xfId="0" applyFont="1" applyFill="1" applyBorder="1"/>
    <xf numFmtId="164" fontId="13" fillId="12" borderId="80" xfId="0" applyNumberFormat="1" applyFont="1" applyFill="1" applyBorder="1"/>
    <xf numFmtId="0" fontId="13" fillId="12" borderId="81" xfId="0" applyFont="1" applyFill="1" applyBorder="1" applyAlignment="1">
      <alignment horizontal="center"/>
    </xf>
    <xf numFmtId="0" fontId="13" fillId="12" borderId="82" xfId="0" applyFont="1" applyFill="1" applyBorder="1"/>
    <xf numFmtId="164" fontId="13" fillId="12" borderId="83" xfId="0" applyNumberFormat="1" applyFont="1" applyFill="1" applyBorder="1"/>
    <xf numFmtId="164" fontId="0" fillId="0" borderId="81" xfId="3" applyFont="1" applyBorder="1"/>
    <xf numFmtId="164" fontId="0" fillId="0" borderId="82" xfId="3" applyFont="1" applyBorder="1"/>
    <xf numFmtId="164" fontId="0" fillId="0" borderId="83" xfId="3" applyFont="1" applyBorder="1"/>
    <xf numFmtId="164" fontId="0" fillId="0" borderId="84" xfId="3" applyFont="1" applyBorder="1"/>
    <xf numFmtId="164" fontId="0" fillId="0" borderId="0" xfId="3" applyFont="1" applyBorder="1"/>
    <xf numFmtId="164" fontId="0" fillId="0" borderId="85" xfId="3" applyFont="1" applyBorder="1"/>
    <xf numFmtId="164" fontId="0" fillId="0" borderId="30" xfId="3" applyFont="1" applyBorder="1"/>
    <xf numFmtId="164" fontId="0" fillId="0" borderId="86" xfId="3" applyFont="1" applyBorder="1"/>
    <xf numFmtId="164" fontId="0" fillId="0" borderId="87" xfId="3" applyFont="1" applyBorder="1"/>
    <xf numFmtId="0" fontId="13" fillId="11" borderId="78" xfId="0" applyFont="1" applyFill="1" applyBorder="1" applyAlignment="1">
      <alignment horizontal="center"/>
    </xf>
    <xf numFmtId="0" fontId="13" fillId="11" borderId="79" xfId="0" applyFont="1" applyFill="1" applyBorder="1" applyAlignment="1">
      <alignment horizontal="center"/>
    </xf>
    <xf numFmtId="0" fontId="13" fillId="11" borderId="80" xfId="0" applyFont="1" applyFill="1" applyBorder="1" applyAlignment="1">
      <alignment horizontal="center"/>
    </xf>
    <xf numFmtId="164" fontId="12" fillId="11" borderId="78" xfId="3" applyFont="1" applyFill="1" applyBorder="1"/>
    <xf numFmtId="164" fontId="12" fillId="11" borderId="79" xfId="3" applyFont="1" applyFill="1" applyBorder="1"/>
    <xf numFmtId="164" fontId="12" fillId="11" borderId="80" xfId="3" applyFont="1" applyFill="1" applyBorder="1"/>
    <xf numFmtId="164" fontId="13" fillId="11" borderId="78" xfId="3" applyFont="1" applyFill="1" applyBorder="1"/>
    <xf numFmtId="164" fontId="13" fillId="11" borderId="79" xfId="3" applyFont="1" applyFill="1" applyBorder="1"/>
    <xf numFmtId="164" fontId="13" fillId="11" borderId="80" xfId="3" applyFont="1" applyFill="1" applyBorder="1"/>
    <xf numFmtId="174" fontId="2" fillId="0" borderId="0" xfId="0" applyNumberFormat="1" applyFont="1" applyAlignment="1" applyProtection="1">
      <alignment vertical="center"/>
    </xf>
    <xf numFmtId="2" fontId="2" fillId="0" borderId="75" xfId="0" applyNumberFormat="1" applyFont="1" applyBorder="1" applyAlignment="1" applyProtection="1">
      <alignment horizontal="right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42" xfId="0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1" fillId="8" borderId="22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40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4" fontId="1" fillId="0" borderId="39" xfId="0" applyNumberFormat="1" applyFont="1" applyBorder="1" applyAlignment="1" applyProtection="1">
      <alignment horizontal="center" vertical="center" wrapText="1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0" fontId="1" fillId="10" borderId="60" xfId="0" applyNumberFormat="1" applyFont="1" applyFill="1" applyBorder="1" applyAlignment="1" applyProtection="1">
      <alignment horizontal="center" vertical="center"/>
    </xf>
    <xf numFmtId="38" fontId="1" fillId="7" borderId="15" xfId="0" applyNumberFormat="1" applyFont="1" applyFill="1" applyBorder="1" applyAlignment="1" applyProtection="1">
      <alignment horizontal="center" vertical="center"/>
    </xf>
    <xf numFmtId="38" fontId="1" fillId="7" borderId="16" xfId="0" applyNumberFormat="1" applyFont="1" applyFill="1" applyBorder="1" applyAlignment="1" applyProtection="1">
      <alignment horizontal="center" vertical="center"/>
    </xf>
    <xf numFmtId="0" fontId="2" fillId="6" borderId="62" xfId="0" applyFont="1" applyFill="1" applyBorder="1" applyAlignment="1" applyProtection="1">
      <alignment horizontal="center" vertical="center" wrapText="1"/>
    </xf>
    <xf numFmtId="0" fontId="2" fillId="6" borderId="62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1" fillId="7" borderId="66" xfId="0" applyFont="1" applyFill="1" applyBorder="1" applyAlignment="1" applyProtection="1">
      <alignment horizontal="center" vertical="center" wrapText="1"/>
    </xf>
    <xf numFmtId="174" fontId="2" fillId="0" borderId="65" xfId="0" applyNumberFormat="1" applyFont="1" applyBorder="1" applyAlignment="1" applyProtection="1">
      <alignment horizontal="center" vertical="center" wrapText="1"/>
    </xf>
    <xf numFmtId="174" fontId="2" fillId="0" borderId="69" xfId="0" applyNumberFormat="1" applyFont="1" applyBorder="1" applyAlignment="1" applyProtection="1">
      <alignment horizontal="center" vertical="center" wrapText="1"/>
    </xf>
    <xf numFmtId="174" fontId="2" fillId="0" borderId="72" xfId="0" applyNumberFormat="1" applyFont="1" applyBorder="1" applyAlignment="1" applyProtection="1">
      <alignment horizontal="center" vertical="center" wrapText="1"/>
    </xf>
    <xf numFmtId="0" fontId="1" fillId="7" borderId="67" xfId="0" applyFont="1" applyFill="1" applyBorder="1" applyAlignment="1" applyProtection="1">
      <alignment horizontal="center" vertical="center" wrapText="1"/>
    </xf>
    <xf numFmtId="0" fontId="1" fillId="7" borderId="71" xfId="0" applyFont="1" applyFill="1" applyBorder="1" applyAlignment="1" applyProtection="1">
      <alignment horizontal="center" vertical="center" wrapText="1"/>
    </xf>
    <xf numFmtId="0" fontId="1" fillId="7" borderId="68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</cellXfs>
  <cellStyles count="4">
    <cellStyle name="Comma" xfId="2" builtinId="3"/>
    <cellStyle name="Currency" xfId="3" builtinId="4"/>
    <cellStyle name="Euro" xfId="1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view="pageBreakPreview" zoomScale="60" zoomScaleNormal="50" workbookViewId="0">
      <selection activeCell="J14" sqref="J14"/>
    </sheetView>
  </sheetViews>
  <sheetFormatPr defaultColWidth="9.28515625" defaultRowHeight="18.75"/>
  <cols>
    <col min="1" max="1" width="6.7109375" style="60" customWidth="1"/>
    <col min="2" max="2" width="19.42578125" style="17" customWidth="1"/>
    <col min="3" max="3" width="18.7109375" style="17" customWidth="1"/>
    <col min="4" max="4" width="36" style="17" customWidth="1"/>
    <col min="5" max="5" width="28.7109375" style="17" customWidth="1"/>
    <col min="6" max="6" width="39.42578125" style="17" customWidth="1"/>
    <col min="7" max="7" width="30.5703125" style="17" customWidth="1"/>
    <col min="8" max="8" width="41.28515625" style="17" customWidth="1"/>
    <col min="9" max="10" width="26.42578125" style="17" customWidth="1"/>
    <col min="11" max="11" width="24.28515625" style="17" customWidth="1"/>
    <col min="12" max="12" width="22.28515625" style="17" customWidth="1"/>
    <col min="13" max="13" width="25.5703125" style="17" customWidth="1"/>
    <col min="14" max="17" width="19.7109375" style="17" customWidth="1"/>
    <col min="18" max="18" width="19.7109375" style="5" customWidth="1"/>
    <col min="19" max="19" width="8.5703125" style="17" customWidth="1"/>
    <col min="20" max="16384" width="9.28515625" style="17"/>
  </cols>
  <sheetData>
    <row r="1" spans="1:19" s="4" customFormat="1" ht="35.25" customHeight="1">
      <c r="A1" s="1"/>
      <c r="B1" s="144" t="s">
        <v>0</v>
      </c>
      <c r="C1" s="144"/>
      <c r="D1" s="144"/>
      <c r="E1" s="145" t="s">
        <v>48</v>
      </c>
      <c r="F1" s="145"/>
      <c r="G1" s="2">
        <v>41760</v>
      </c>
      <c r="H1" s="3" t="s">
        <v>74</v>
      </c>
      <c r="L1" s="4" t="s">
        <v>1</v>
      </c>
      <c r="M1" s="5">
        <f>+P1-N7</f>
        <v>0</v>
      </c>
      <c r="N1" s="6" t="s">
        <v>2</v>
      </c>
      <c r="O1" s="7"/>
      <c r="P1" s="8">
        <f>SUM(H7:M7)</f>
        <v>164.34950000000001</v>
      </c>
      <c r="Q1" s="5" t="s">
        <v>3</v>
      </c>
    </row>
    <row r="2" spans="1:19" s="4" customFormat="1" ht="35.25" customHeight="1">
      <c r="A2" s="1"/>
      <c r="B2" s="146" t="s">
        <v>4</v>
      </c>
      <c r="C2" s="146"/>
      <c r="D2" s="146"/>
      <c r="E2" s="145"/>
      <c r="F2" s="145"/>
      <c r="G2" s="9"/>
      <c r="H2" s="9"/>
      <c r="N2" s="10" t="s">
        <v>5</v>
      </c>
      <c r="O2" s="11"/>
      <c r="P2" s="12"/>
      <c r="Q2" s="5" t="s">
        <v>6</v>
      </c>
    </row>
    <row r="3" spans="1:19" s="4" customFormat="1" ht="35.25" customHeight="1">
      <c r="A3" s="1"/>
      <c r="B3" s="146" t="s">
        <v>7</v>
      </c>
      <c r="C3" s="146"/>
      <c r="D3" s="146"/>
      <c r="E3" s="145" t="s">
        <v>6</v>
      </c>
      <c r="F3" s="145"/>
      <c r="N3" s="10" t="s">
        <v>8</v>
      </c>
      <c r="O3" s="11"/>
      <c r="P3" s="12">
        <f>+O7</f>
        <v>0</v>
      </c>
      <c r="Q3" s="13"/>
      <c r="R3" s="14"/>
    </row>
    <row r="4" spans="1:19" s="4" customFormat="1" ht="35.25" customHeight="1" thickBot="1">
      <c r="A4" s="1"/>
      <c r="E4" s="14"/>
      <c r="F4" s="14"/>
      <c r="G4" s="10" t="s">
        <v>9</v>
      </c>
      <c r="H4" s="15">
        <v>1</v>
      </c>
      <c r="I4" s="16"/>
      <c r="J4" s="16"/>
      <c r="K4" s="16"/>
      <c r="L4" s="17"/>
      <c r="M4" s="17"/>
      <c r="N4" s="18"/>
      <c r="O4" s="19"/>
      <c r="P4" s="20"/>
      <c r="Q4" s="13"/>
      <c r="R4" s="14"/>
    </row>
    <row r="5" spans="1:19" s="4" customFormat="1" ht="46.5" customHeight="1" thickTop="1" thickBot="1">
      <c r="A5" s="1"/>
      <c r="B5" s="21" t="s">
        <v>10</v>
      </c>
      <c r="C5" s="22"/>
      <c r="D5" s="23"/>
      <c r="E5" s="24">
        <f>COUNTA(B11:B17)</f>
        <v>5</v>
      </c>
      <c r="F5" s="14"/>
      <c r="G5" s="25" t="s">
        <v>11</v>
      </c>
      <c r="H5" s="15">
        <v>1.1100000000000001</v>
      </c>
      <c r="N5" s="149" t="s">
        <v>12</v>
      </c>
      <c r="O5" s="149"/>
      <c r="P5" s="26">
        <f>P1-P2-P3</f>
        <v>164.34950000000001</v>
      </c>
      <c r="Q5" s="13"/>
      <c r="R5" s="14"/>
    </row>
    <row r="6" spans="1:19" s="4" customFormat="1" ht="43.5" customHeight="1" thickTop="1" thickBot="1">
      <c r="A6" s="1"/>
      <c r="B6" s="27" t="s">
        <v>13</v>
      </c>
      <c r="C6" s="27"/>
      <c r="D6" s="27"/>
      <c r="E6" s="14"/>
      <c r="F6" s="14"/>
      <c r="G6" s="25" t="s">
        <v>14</v>
      </c>
      <c r="H6" s="28">
        <v>11.11</v>
      </c>
      <c r="R6" s="13"/>
      <c r="S6" s="14"/>
    </row>
    <row r="7" spans="1:19" s="4" customFormat="1" ht="27" customHeight="1" thickBot="1">
      <c r="A7" s="29"/>
      <c r="B7" s="30"/>
      <c r="C7" s="30"/>
      <c r="D7" s="31" t="s">
        <v>15</v>
      </c>
      <c r="E7" s="150" t="s">
        <v>16</v>
      </c>
      <c r="F7" s="151"/>
      <c r="G7" s="32">
        <f t="shared" ref="G7:O7" si="0">SUM(G11:G17)</f>
        <v>0</v>
      </c>
      <c r="H7" s="32">
        <f t="shared" si="0"/>
        <v>0</v>
      </c>
      <c r="I7" s="33">
        <f t="shared" si="0"/>
        <v>3.9</v>
      </c>
      <c r="J7" s="34">
        <f t="shared" si="0"/>
        <v>148.4</v>
      </c>
      <c r="K7" s="35">
        <f t="shared" si="0"/>
        <v>0</v>
      </c>
      <c r="L7" s="35">
        <f t="shared" si="0"/>
        <v>0</v>
      </c>
      <c r="M7" s="35">
        <f t="shared" si="0"/>
        <v>12.0495</v>
      </c>
      <c r="N7" s="35">
        <f t="shared" si="0"/>
        <v>164.34950000000001</v>
      </c>
      <c r="O7" s="36">
        <f t="shared" si="0"/>
        <v>0</v>
      </c>
      <c r="P7" s="13"/>
      <c r="Q7" s="100"/>
    </row>
    <row r="8" spans="1:19" ht="36" customHeight="1" thickTop="1" thickBot="1">
      <c r="A8" s="152"/>
      <c r="B8" s="37"/>
      <c r="C8" s="154" t="s">
        <v>17</v>
      </c>
      <c r="D8" s="157" t="s">
        <v>18</v>
      </c>
      <c r="E8" s="158" t="s">
        <v>19</v>
      </c>
      <c r="F8" s="159" t="s">
        <v>20</v>
      </c>
      <c r="G8" s="160" t="s">
        <v>21</v>
      </c>
      <c r="H8" s="161" t="s">
        <v>22</v>
      </c>
      <c r="I8" s="142" t="s">
        <v>23</v>
      </c>
      <c r="J8" s="142" t="s">
        <v>24</v>
      </c>
      <c r="K8" s="142" t="s">
        <v>25</v>
      </c>
      <c r="L8" s="164" t="s">
        <v>26</v>
      </c>
      <c r="M8" s="165"/>
      <c r="N8" s="166" t="s">
        <v>2</v>
      </c>
      <c r="O8" s="168" t="s">
        <v>27</v>
      </c>
      <c r="R8" s="17"/>
    </row>
    <row r="9" spans="1:19" ht="36" customHeight="1" thickTop="1" thickBot="1">
      <c r="A9" s="153"/>
      <c r="B9" s="37" t="s">
        <v>28</v>
      </c>
      <c r="C9" s="155"/>
      <c r="D9" s="158"/>
      <c r="E9" s="158"/>
      <c r="F9" s="159"/>
      <c r="G9" s="160"/>
      <c r="H9" s="162"/>
      <c r="I9" s="143" t="s">
        <v>29</v>
      </c>
      <c r="J9" s="143"/>
      <c r="K9" s="143" t="s">
        <v>30</v>
      </c>
      <c r="L9" s="142" t="s">
        <v>31</v>
      </c>
      <c r="M9" s="147" t="s">
        <v>32</v>
      </c>
      <c r="N9" s="167"/>
      <c r="O9" s="169"/>
      <c r="R9" s="17"/>
    </row>
    <row r="10" spans="1:19" ht="37.5" customHeight="1" thickTop="1" thickBot="1">
      <c r="A10" s="153"/>
      <c r="B10" s="38"/>
      <c r="C10" s="156"/>
      <c r="D10" s="158"/>
      <c r="E10" s="158"/>
      <c r="F10" s="159"/>
      <c r="G10" s="39" t="s">
        <v>33</v>
      </c>
      <c r="H10" s="163"/>
      <c r="I10" s="143"/>
      <c r="J10" s="143"/>
      <c r="K10" s="143"/>
      <c r="L10" s="143"/>
      <c r="M10" s="148"/>
      <c r="N10" s="167"/>
      <c r="O10" s="169"/>
      <c r="R10" s="17"/>
    </row>
    <row r="11" spans="1:19" ht="30" customHeight="1" thickTop="1">
      <c r="A11" s="40">
        <v>1</v>
      </c>
      <c r="B11" s="41">
        <v>41762</v>
      </c>
      <c r="C11" s="42" t="s">
        <v>49</v>
      </c>
      <c r="D11" s="42" t="s">
        <v>50</v>
      </c>
      <c r="E11" s="43"/>
      <c r="F11" s="43" t="s">
        <v>51</v>
      </c>
      <c r="G11" s="44"/>
      <c r="H11" s="45">
        <f>IF($E$3="si",($H$5/$H$6*G11),IF($E$3="no",G11*$H$4,0))</f>
        <v>0</v>
      </c>
      <c r="I11" s="46"/>
      <c r="J11" s="46">
        <v>74.150000000000006</v>
      </c>
      <c r="K11" s="47"/>
      <c r="L11" s="48"/>
      <c r="M11" s="49"/>
      <c r="N11" s="50">
        <f>SUM(H11:M11)</f>
        <v>74.150000000000006</v>
      </c>
      <c r="O11" s="51"/>
      <c r="P11" s="52"/>
      <c r="R11" s="17"/>
    </row>
    <row r="12" spans="1:19" ht="30" customHeight="1">
      <c r="A12" s="53">
        <v>2</v>
      </c>
      <c r="B12" s="41">
        <v>41777</v>
      </c>
      <c r="C12" s="42" t="s">
        <v>49</v>
      </c>
      <c r="D12" s="54" t="s">
        <v>66</v>
      </c>
      <c r="E12" s="43"/>
      <c r="F12" s="43" t="s">
        <v>51</v>
      </c>
      <c r="G12" s="55"/>
      <c r="H12" s="45">
        <f>IF($E$3="si",($H$5/$H$6*G12),IF($E$3="no",G12*$H$4,0))</f>
        <v>0</v>
      </c>
      <c r="I12" s="46">
        <v>1.95</v>
      </c>
      <c r="J12" s="46"/>
      <c r="K12" s="47"/>
      <c r="L12" s="48"/>
      <c r="M12" s="49"/>
      <c r="N12" s="50">
        <f>SUM(H12:M12)</f>
        <v>1.95</v>
      </c>
      <c r="O12" s="56"/>
      <c r="P12" s="52"/>
      <c r="R12" s="17"/>
    </row>
    <row r="13" spans="1:19" ht="30" customHeight="1">
      <c r="A13" s="53">
        <v>3</v>
      </c>
      <c r="B13" s="41">
        <v>41777</v>
      </c>
      <c r="C13" s="42" t="s">
        <v>49</v>
      </c>
      <c r="D13" s="54" t="s">
        <v>66</v>
      </c>
      <c r="E13" s="43"/>
      <c r="F13" s="43" t="s">
        <v>51</v>
      </c>
      <c r="G13" s="55"/>
      <c r="H13" s="45">
        <f t="shared" ref="H13:H17" si="1">IF($E$3="si",($H$5/$H$6*G13),IF($E$3="no",G13*$H$4,0))</f>
        <v>0</v>
      </c>
      <c r="I13" s="46">
        <v>1.95</v>
      </c>
      <c r="J13" s="46"/>
      <c r="K13" s="47"/>
      <c r="L13" s="48"/>
      <c r="M13" s="49"/>
      <c r="N13" s="50">
        <f>SUM(H13:M13)</f>
        <v>1.95</v>
      </c>
      <c r="O13" s="56"/>
      <c r="P13" s="52"/>
      <c r="R13" s="17"/>
    </row>
    <row r="14" spans="1:19" ht="30" customHeight="1">
      <c r="A14" s="53">
        <v>4</v>
      </c>
      <c r="B14" s="57">
        <v>41784</v>
      </c>
      <c r="C14" s="42" t="s">
        <v>67</v>
      </c>
      <c r="D14" s="42" t="s">
        <v>50</v>
      </c>
      <c r="E14" s="43"/>
      <c r="F14" s="43" t="s">
        <v>51</v>
      </c>
      <c r="G14" s="55"/>
      <c r="H14" s="45">
        <f t="shared" si="1"/>
        <v>0</v>
      </c>
      <c r="I14" s="46"/>
      <c r="J14" s="46">
        <v>74.25</v>
      </c>
      <c r="K14" s="47"/>
      <c r="L14" s="48"/>
      <c r="M14" s="49"/>
      <c r="N14" s="50">
        <f t="shared" ref="N14:N17" si="2">SUM(H14:M14)</f>
        <v>74.25</v>
      </c>
      <c r="O14" s="56"/>
      <c r="P14" s="52"/>
      <c r="R14" s="17"/>
    </row>
    <row r="15" spans="1:19" ht="30" customHeight="1">
      <c r="A15" s="53">
        <v>5</v>
      </c>
      <c r="B15" s="57">
        <v>41784</v>
      </c>
      <c r="C15" s="42" t="s">
        <v>67</v>
      </c>
      <c r="D15" s="42" t="s">
        <v>58</v>
      </c>
      <c r="E15" s="43"/>
      <c r="F15" s="43" t="s">
        <v>51</v>
      </c>
      <c r="G15" s="55"/>
      <c r="H15" s="45">
        <f t="shared" si="1"/>
        <v>0</v>
      </c>
      <c r="I15" s="46"/>
      <c r="J15" s="46"/>
      <c r="K15" s="47"/>
      <c r="L15" s="48"/>
      <c r="M15" s="49">
        <v>12.0495</v>
      </c>
      <c r="N15" s="50">
        <f t="shared" si="2"/>
        <v>12.0495</v>
      </c>
      <c r="O15" s="56"/>
      <c r="P15" s="52"/>
      <c r="R15" s="17"/>
    </row>
    <row r="16" spans="1:19" ht="30" customHeight="1">
      <c r="A16" s="53">
        <v>6</v>
      </c>
      <c r="B16" s="57"/>
      <c r="C16" s="42"/>
      <c r="D16" s="42"/>
      <c r="E16" s="43"/>
      <c r="F16" s="43"/>
      <c r="G16" s="55"/>
      <c r="H16" s="45">
        <f t="shared" si="1"/>
        <v>0</v>
      </c>
      <c r="I16" s="46"/>
      <c r="J16" s="46"/>
      <c r="K16" s="47"/>
      <c r="L16" s="48"/>
      <c r="M16" s="49"/>
      <c r="N16" s="50">
        <f t="shared" si="2"/>
        <v>0</v>
      </c>
      <c r="O16" s="56"/>
      <c r="P16" s="52"/>
      <c r="R16" s="17"/>
    </row>
    <row r="17" spans="1:18">
      <c r="A17" s="53">
        <v>7</v>
      </c>
      <c r="B17" s="57"/>
      <c r="C17" s="42"/>
      <c r="D17" s="42"/>
      <c r="E17" s="43"/>
      <c r="F17" s="43"/>
      <c r="G17" s="55"/>
      <c r="H17" s="45">
        <f t="shared" si="1"/>
        <v>0</v>
      </c>
      <c r="I17" s="46"/>
      <c r="J17" s="46"/>
      <c r="K17" s="47"/>
      <c r="L17" s="48"/>
      <c r="M17" s="49"/>
      <c r="N17" s="50">
        <f t="shared" si="2"/>
        <v>0</v>
      </c>
      <c r="O17" s="56"/>
      <c r="P17" s="52"/>
      <c r="R17" s="17"/>
    </row>
    <row r="18" spans="1:18">
      <c r="P18" s="61"/>
    </row>
    <row r="19" spans="1:18">
      <c r="A19" s="62"/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5"/>
      <c r="Q19" s="5"/>
    </row>
    <row r="20" spans="1:18">
      <c r="A20" s="66"/>
      <c r="B20" s="67"/>
      <c r="C20" s="68"/>
      <c r="D20" s="69"/>
      <c r="E20" s="69"/>
      <c r="F20" s="70"/>
      <c r="G20" s="71"/>
      <c r="H20" s="72"/>
      <c r="I20" s="73"/>
      <c r="J20" s="64"/>
      <c r="K20" s="64"/>
      <c r="L20" s="73"/>
      <c r="M20" s="73"/>
      <c r="N20" s="74"/>
      <c r="O20" s="75"/>
      <c r="P20" s="64"/>
      <c r="Q20" s="5"/>
    </row>
    <row r="21" spans="1:18">
      <c r="A21" s="62"/>
      <c r="B21" s="76" t="s">
        <v>34</v>
      </c>
      <c r="C21" s="76"/>
      <c r="D21" s="76"/>
      <c r="E21" s="63"/>
      <c r="F21" s="63"/>
      <c r="G21" s="76" t="s">
        <v>35</v>
      </c>
      <c r="H21" s="76"/>
      <c r="I21" s="76"/>
      <c r="J21" s="64"/>
      <c r="K21" s="64"/>
      <c r="L21" s="76" t="s">
        <v>36</v>
      </c>
      <c r="M21" s="76"/>
      <c r="N21" s="76"/>
      <c r="O21" s="63"/>
      <c r="P21" s="64"/>
      <c r="Q21" s="5"/>
    </row>
    <row r="22" spans="1:18">
      <c r="A22" s="62"/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3"/>
      <c r="M22" s="63"/>
      <c r="N22" s="63"/>
      <c r="O22" s="63"/>
      <c r="P22" s="64"/>
      <c r="Q22" s="5"/>
    </row>
    <row r="23" spans="1:18">
      <c r="A23" s="62"/>
      <c r="B23" s="63"/>
      <c r="C23" s="63"/>
      <c r="D23" s="63"/>
      <c r="E23" s="63"/>
      <c r="F23" s="63"/>
      <c r="G23" s="63"/>
      <c r="H23" s="63"/>
      <c r="I23" s="63"/>
      <c r="J23" s="64"/>
      <c r="K23" s="64"/>
      <c r="L23" s="63"/>
      <c r="M23" s="63"/>
      <c r="N23" s="63"/>
      <c r="O23" s="63"/>
      <c r="P23" s="64"/>
      <c r="Q23" s="5"/>
    </row>
  </sheetData>
  <mergeCells count="23"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conditionalFormatting sqref="M1">
    <cfRule type="cellIs" dxfId="5" priority="1" operator="notEqual">
      <formula>0</formula>
    </cfRule>
  </conditionalFormatting>
  <dataValidations count="13">
    <dataValidation type="textLength" operator="greaterThan" allowBlank="1" sqref="C20 D12:D13">
      <formula1>1</formula1>
      <formula2>0</formula2>
    </dataValidation>
    <dataValidation type="date" operator="greaterThanOrEqual" showErrorMessage="1" errorTitle="Data" error="Inserire una data superiore al 1/11/2000" sqref="B20 B11:B13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decimal" operator="greaterThanOrEqual" allowBlank="1" showErrorMessage="1" errorTitle="Valore" error="Inserire un numero maggiore o uguale a 0 (zero)!" sqref="H20:M20 H12:J17 H11:K11 K17 L11:M17">
      <formula1>0</formula1>
      <formula2>0</formula2>
    </dataValidation>
    <dataValidation type="whole" operator="greaterThanOrEqual" allowBlank="1" showErrorMessage="1" errorTitle="Valore" error="Inserire un numero maggiore o uguale a 0 (zero)!" sqref="N20 N11:N17">
      <formula1>0</formula1>
      <formula2>0</formula2>
    </dataValidation>
    <dataValidation type="list" allowBlank="1" showInputMessage="1" showErrorMessage="1" sqref="E3:F3">
      <formula1>$Q$1:$Q$2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</dataValidations>
  <pageMargins left="0.70866141732283472" right="0.70866141732283472" top="1.35" bottom="0.74803149606299213" header="0.31496062992125984" footer="0.31496062992125984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view="pageBreakPreview" zoomScale="60" zoomScaleNormal="100" workbookViewId="0">
      <selection activeCell="A18" sqref="A18:XFD55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2.425781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44" t="s">
        <v>0</v>
      </c>
      <c r="C1" s="144"/>
      <c r="D1" s="145" t="s">
        <v>47</v>
      </c>
      <c r="E1" s="145"/>
      <c r="F1" s="2">
        <v>41760</v>
      </c>
      <c r="G1" s="3" t="s">
        <v>75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34.5</v>
      </c>
      <c r="Q1" s="5" t="s">
        <v>37</v>
      </c>
      <c r="R1" s="140">
        <f>P11</f>
        <v>11.19</v>
      </c>
    </row>
    <row r="2" spans="1:18" s="4" customFormat="1" ht="57.75" customHeight="1">
      <c r="A2" s="1"/>
      <c r="B2" s="146" t="s">
        <v>4</v>
      </c>
      <c r="C2" s="146"/>
      <c r="D2" s="145"/>
      <c r="E2" s="145"/>
      <c r="F2" s="9"/>
      <c r="G2" s="9"/>
      <c r="N2" s="10" t="s">
        <v>5</v>
      </c>
      <c r="O2" s="11"/>
      <c r="P2" s="12"/>
      <c r="Q2" s="5" t="s">
        <v>6</v>
      </c>
      <c r="R2" s="140"/>
    </row>
    <row r="3" spans="1:18" s="4" customFormat="1" ht="35.25" customHeight="1">
      <c r="A3" s="1"/>
      <c r="B3" s="146" t="s">
        <v>7</v>
      </c>
      <c r="C3" s="146"/>
      <c r="D3" s="145" t="s">
        <v>6</v>
      </c>
      <c r="E3" s="145"/>
      <c r="N3" s="10" t="s">
        <v>8</v>
      </c>
      <c r="O3" s="11"/>
      <c r="P3" s="78">
        <f>+O7</f>
        <v>0</v>
      </c>
      <c r="Q3" s="13"/>
      <c r="R3" s="140"/>
    </row>
    <row r="4" spans="1:18" s="4" customFormat="1" ht="35.25" customHeight="1" thickBot="1">
      <c r="A4" s="1"/>
      <c r="D4" s="14"/>
      <c r="E4" s="14"/>
      <c r="F4" s="10" t="s">
        <v>9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40"/>
    </row>
    <row r="5" spans="1:18" s="4" customFormat="1" ht="43.5" customHeight="1" thickTop="1" thickBot="1">
      <c r="A5" s="1"/>
      <c r="B5" s="21" t="s">
        <v>10</v>
      </c>
      <c r="C5" s="23"/>
      <c r="D5" s="24">
        <f>COUNTA(B11:B17)</f>
        <v>1</v>
      </c>
      <c r="E5" s="14"/>
      <c r="F5" s="10" t="s">
        <v>38</v>
      </c>
      <c r="G5" s="79">
        <v>1.1100000000000001</v>
      </c>
      <c r="N5" s="149" t="s">
        <v>12</v>
      </c>
      <c r="O5" s="149"/>
      <c r="P5" s="80">
        <f>P1-P2-P3</f>
        <v>34.5</v>
      </c>
      <c r="Q5" s="13"/>
      <c r="R5" s="140">
        <f>R1</f>
        <v>11.19</v>
      </c>
    </row>
    <row r="6" spans="1:18" s="4" customFormat="1" ht="43.5" customHeight="1" thickTop="1" thickBot="1">
      <c r="A6" s="1"/>
      <c r="B6" s="81" t="s">
        <v>52</v>
      </c>
      <c r="C6" s="81"/>
      <c r="D6" s="14"/>
      <c r="E6" s="14"/>
      <c r="F6" s="10" t="s">
        <v>39</v>
      </c>
      <c r="G6" s="82">
        <v>11.11</v>
      </c>
      <c r="Q6" s="13"/>
    </row>
    <row r="7" spans="1:18" s="4" customFormat="1" ht="27" customHeight="1" thickTop="1" thickBot="1">
      <c r="A7" s="170" t="s">
        <v>15</v>
      </c>
      <c r="B7" s="171"/>
      <c r="C7" s="172"/>
      <c r="D7" s="173" t="s">
        <v>16</v>
      </c>
      <c r="E7" s="174"/>
      <c r="F7" s="174"/>
      <c r="G7" s="83">
        <f t="shared" ref="G7:P7" si="0">SUM(G11:G17)</f>
        <v>0</v>
      </c>
      <c r="H7" s="84">
        <f t="shared" si="0"/>
        <v>0</v>
      </c>
      <c r="I7" s="85">
        <f t="shared" si="0"/>
        <v>0</v>
      </c>
      <c r="J7" s="85">
        <f t="shared" si="0"/>
        <v>0</v>
      </c>
      <c r="K7" s="85">
        <f t="shared" si="0"/>
        <v>0</v>
      </c>
      <c r="L7" s="85">
        <f t="shared" si="0"/>
        <v>0</v>
      </c>
      <c r="M7" s="86">
        <f t="shared" si="0"/>
        <v>34.5</v>
      </c>
      <c r="N7" s="87">
        <f t="shared" si="0"/>
        <v>34.5</v>
      </c>
      <c r="O7" s="88">
        <f t="shared" si="0"/>
        <v>0</v>
      </c>
      <c r="P7" s="4">
        <f t="shared" si="0"/>
        <v>11.19</v>
      </c>
    </row>
    <row r="8" spans="1:18" ht="36" customHeight="1" thickTop="1" thickBot="1">
      <c r="A8" s="153"/>
      <c r="B8" s="158" t="s">
        <v>28</v>
      </c>
      <c r="C8" s="158" t="s">
        <v>17</v>
      </c>
      <c r="D8" s="175" t="s">
        <v>18</v>
      </c>
      <c r="E8" s="158" t="s">
        <v>40</v>
      </c>
      <c r="F8" s="177" t="s">
        <v>41</v>
      </c>
      <c r="G8" s="178" t="s">
        <v>21</v>
      </c>
      <c r="H8" s="187" t="s">
        <v>22</v>
      </c>
      <c r="I8" s="143" t="s">
        <v>23</v>
      </c>
      <c r="J8" s="142" t="s">
        <v>24</v>
      </c>
      <c r="K8" s="142" t="s">
        <v>25</v>
      </c>
      <c r="L8" s="164" t="s">
        <v>26</v>
      </c>
      <c r="M8" s="165"/>
      <c r="N8" s="167" t="s">
        <v>2</v>
      </c>
      <c r="O8" s="169" t="s">
        <v>27</v>
      </c>
      <c r="P8" s="180" t="s">
        <v>46</v>
      </c>
      <c r="Q8" s="17"/>
    </row>
    <row r="9" spans="1:18" ht="36" customHeight="1" thickTop="1" thickBot="1">
      <c r="A9" s="153"/>
      <c r="B9" s="158" t="s">
        <v>42</v>
      </c>
      <c r="C9" s="158"/>
      <c r="D9" s="176"/>
      <c r="E9" s="158"/>
      <c r="F9" s="177"/>
      <c r="G9" s="179"/>
      <c r="H9" s="187" t="s">
        <v>29</v>
      </c>
      <c r="I9" s="143" t="s">
        <v>29</v>
      </c>
      <c r="J9" s="143"/>
      <c r="K9" s="143" t="s">
        <v>30</v>
      </c>
      <c r="L9" s="183" t="s">
        <v>31</v>
      </c>
      <c r="M9" s="185" t="s">
        <v>32</v>
      </c>
      <c r="N9" s="167"/>
      <c r="O9" s="169"/>
      <c r="P9" s="181"/>
      <c r="Q9" s="17"/>
    </row>
    <row r="10" spans="1:18" ht="37.5" customHeight="1" thickTop="1" thickBot="1">
      <c r="A10" s="153"/>
      <c r="B10" s="158"/>
      <c r="C10" s="158"/>
      <c r="D10" s="176"/>
      <c r="E10" s="158"/>
      <c r="F10" s="177"/>
      <c r="G10" s="89" t="s">
        <v>33</v>
      </c>
      <c r="H10" s="187"/>
      <c r="I10" s="143"/>
      <c r="J10" s="143"/>
      <c r="K10" s="143"/>
      <c r="L10" s="184"/>
      <c r="M10" s="186"/>
      <c r="N10" s="167"/>
      <c r="O10" s="169"/>
      <c r="P10" s="182"/>
      <c r="Q10" s="17"/>
    </row>
    <row r="11" spans="1:18" ht="30" customHeight="1" thickTop="1">
      <c r="A11" s="40">
        <v>1</v>
      </c>
      <c r="B11" s="41">
        <v>41763</v>
      </c>
      <c r="C11" s="42" t="s">
        <v>49</v>
      </c>
      <c r="D11" s="90" t="s">
        <v>53</v>
      </c>
      <c r="E11" s="90" t="s">
        <v>54</v>
      </c>
      <c r="F11" s="91"/>
      <c r="G11" s="92"/>
      <c r="H11" s="93">
        <f>IF($D$3="si",($G$5/$G$6*G11),IF($D$3="no",G11*$G$4,0))</f>
        <v>0</v>
      </c>
      <c r="I11" s="47"/>
      <c r="J11" s="48"/>
      <c r="K11" s="94"/>
      <c r="L11" s="94"/>
      <c r="M11" s="59">
        <v>34.5</v>
      </c>
      <c r="N11" s="50">
        <f>SUM(H11:M11)</f>
        <v>34.5</v>
      </c>
      <c r="O11" s="51"/>
      <c r="P11" s="95">
        <v>11.19</v>
      </c>
      <c r="Q11" s="17"/>
    </row>
    <row r="12" spans="1:18" ht="30" customHeight="1">
      <c r="A12" s="53">
        <v>2</v>
      </c>
      <c r="B12" s="41"/>
      <c r="C12" s="54"/>
      <c r="D12" s="90"/>
      <c r="E12" s="90"/>
      <c r="F12" s="91"/>
      <c r="G12" s="96"/>
      <c r="H12" s="93">
        <f>IF($D$3="si",($G$5/$G$6*G12),IF($D$3="no",G12*$G$4,0))</f>
        <v>0</v>
      </c>
      <c r="I12" s="47"/>
      <c r="J12" s="48"/>
      <c r="K12" s="94"/>
      <c r="L12" s="49"/>
      <c r="M12" s="59"/>
      <c r="N12" s="50">
        <f>SUM(H12:M12)</f>
        <v>0</v>
      </c>
      <c r="O12" s="56"/>
      <c r="P12" s="95"/>
      <c r="Q12" s="17"/>
    </row>
    <row r="13" spans="1:18" ht="30" customHeight="1">
      <c r="A13" s="53">
        <v>3</v>
      </c>
      <c r="B13" s="57"/>
      <c r="C13" s="42"/>
      <c r="D13" s="90"/>
      <c r="E13" s="90"/>
      <c r="F13" s="91"/>
      <c r="G13" s="96"/>
      <c r="H13" s="93">
        <f t="shared" ref="H13:H17" si="1">IF($D$3="si",($G$5/$G$6*G13),IF($D$3="no",G13*$G$4,0))</f>
        <v>0</v>
      </c>
      <c r="I13" s="47"/>
      <c r="J13" s="48"/>
      <c r="K13" s="94"/>
      <c r="L13" s="49"/>
      <c r="M13" s="59"/>
      <c r="N13" s="50">
        <f t="shared" ref="N13:N17" si="2">SUM(H13:M13)</f>
        <v>0</v>
      </c>
      <c r="O13" s="56"/>
      <c r="P13" s="97"/>
      <c r="Q13" s="17"/>
    </row>
    <row r="14" spans="1:18" ht="30" customHeight="1">
      <c r="A14" s="53">
        <v>4</v>
      </c>
      <c r="B14" s="57"/>
      <c r="C14" s="42"/>
      <c r="D14" s="90"/>
      <c r="E14" s="90"/>
      <c r="F14" s="91"/>
      <c r="G14" s="96"/>
      <c r="H14" s="93">
        <f t="shared" si="1"/>
        <v>0</v>
      </c>
      <c r="I14" s="47"/>
      <c r="J14" s="48"/>
      <c r="K14" s="94"/>
      <c r="L14" s="49"/>
      <c r="M14" s="59"/>
      <c r="N14" s="50">
        <f t="shared" si="2"/>
        <v>0</v>
      </c>
      <c r="O14" s="56"/>
      <c r="P14" s="98"/>
      <c r="Q14" s="17"/>
    </row>
    <row r="15" spans="1:18" ht="30" customHeight="1">
      <c r="A15" s="53">
        <v>5</v>
      </c>
      <c r="B15" s="57"/>
      <c r="C15" s="42"/>
      <c r="D15" s="90"/>
      <c r="E15" s="90"/>
      <c r="F15" s="91"/>
      <c r="G15" s="96"/>
      <c r="H15" s="93">
        <f t="shared" si="1"/>
        <v>0</v>
      </c>
      <c r="I15" s="47"/>
      <c r="J15" s="48"/>
      <c r="K15" s="94"/>
      <c r="L15" s="49"/>
      <c r="M15" s="59"/>
      <c r="N15" s="50">
        <f t="shared" si="2"/>
        <v>0</v>
      </c>
      <c r="O15" s="56"/>
      <c r="P15" s="99"/>
      <c r="Q15" s="17"/>
    </row>
    <row r="16" spans="1:18" ht="30" customHeight="1">
      <c r="A16" s="53">
        <v>6</v>
      </c>
      <c r="B16" s="57"/>
      <c r="C16" s="42"/>
      <c r="D16" s="90"/>
      <c r="E16" s="90"/>
      <c r="F16" s="91"/>
      <c r="G16" s="96"/>
      <c r="H16" s="93">
        <f t="shared" si="1"/>
        <v>0</v>
      </c>
      <c r="I16" s="47"/>
      <c r="J16" s="48"/>
      <c r="K16" s="94"/>
      <c r="L16" s="49"/>
      <c r="M16" s="59"/>
      <c r="N16" s="50">
        <f t="shared" si="2"/>
        <v>0</v>
      </c>
      <c r="O16" s="56"/>
      <c r="P16" s="98"/>
      <c r="Q16" s="17"/>
    </row>
    <row r="17" spans="1:17">
      <c r="A17" s="53">
        <v>7</v>
      </c>
      <c r="B17" s="57"/>
      <c r="C17" s="42"/>
      <c r="D17" s="90"/>
      <c r="E17" s="90"/>
      <c r="F17" s="91"/>
      <c r="G17" s="96"/>
      <c r="H17" s="93">
        <f t="shared" si="1"/>
        <v>0</v>
      </c>
      <c r="I17" s="47"/>
      <c r="J17" s="48"/>
      <c r="K17" s="94"/>
      <c r="L17" s="49"/>
      <c r="M17" s="59"/>
      <c r="N17" s="50">
        <f t="shared" si="2"/>
        <v>0</v>
      </c>
      <c r="O17" s="56"/>
      <c r="P17" s="98"/>
      <c r="Q17" s="17"/>
    </row>
    <row r="18" spans="1:17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Q18" s="17"/>
    </row>
    <row r="19" spans="1:17">
      <c r="A19" s="66"/>
      <c r="B19" s="67"/>
      <c r="C19" s="68"/>
      <c r="D19" s="69"/>
      <c r="E19" s="69"/>
      <c r="F19" s="70"/>
      <c r="G19" s="71"/>
      <c r="H19" s="72"/>
      <c r="I19" s="73"/>
      <c r="J19" s="73"/>
      <c r="K19" s="73"/>
      <c r="L19" s="73"/>
      <c r="M19" s="73"/>
      <c r="N19" s="74"/>
      <c r="O19" s="75"/>
      <c r="Q19" s="17"/>
    </row>
    <row r="20" spans="1:17">
      <c r="A20" s="62"/>
      <c r="B20" s="76" t="s">
        <v>43</v>
      </c>
      <c r="C20" s="76"/>
      <c r="D20" s="76"/>
      <c r="E20" s="63"/>
      <c r="F20" s="63"/>
      <c r="G20" s="76" t="s">
        <v>44</v>
      </c>
      <c r="H20" s="76"/>
      <c r="I20" s="76"/>
      <c r="J20" s="63"/>
      <c r="K20" s="63"/>
      <c r="L20" s="76" t="s">
        <v>45</v>
      </c>
      <c r="M20" s="76"/>
      <c r="N20" s="76"/>
      <c r="O20" s="63"/>
      <c r="Q20" s="17"/>
    </row>
    <row r="21" spans="1:17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Q21" s="17"/>
    </row>
    <row r="22" spans="1:17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Q22" s="17"/>
    </row>
  </sheetData>
  <mergeCells count="26"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4" priority="1" operator="notEqual">
      <formula>0</formula>
    </cfRule>
  </conditionalFormatting>
  <dataValidations count="11">
    <dataValidation type="textLength" operator="greaterThan" allowBlank="1" sqref="C19 C12">
      <formula1>1</formula1>
      <formula2>0</formula2>
    </dataValidation>
    <dataValidation type="date" operator="greaterThanOrEqual" showErrorMessage="1" errorTitle="Data" error="Inserire una data superiore al 1/11/2000" sqref="B19 B11:B12">
      <formula1>36831</formula1>
      <formula2>0</formula2>
    </dataValidation>
    <dataValidation type="textLength" operator="greaterThan" sqref="F19">
      <formula1>1</formula1>
      <formula2>0</formula2>
    </dataValidation>
    <dataValidation type="textLength" operator="greaterThan" allowBlank="1" showErrorMessage="1" sqref="D19:E19">
      <formula1>1</formula1>
      <formula2>0</formula2>
    </dataValidation>
    <dataValidation type="whole" operator="greaterThanOrEqual" allowBlank="1" showErrorMessage="1" errorTitle="Valore" error="Inserire un numero maggiore o uguale a 0 (zero)!" sqref="N19 N11:N17">
      <formula1>0</formula1>
      <formula2>0</formula2>
    </dataValidation>
    <dataValidation type="decimal" operator="greaterThanOrEqual" allowBlank="1" showErrorMessage="1" errorTitle="Valore" error="Inserire un numero maggiore o uguale a 0 (zero)!" sqref="H19:M19 H12:H17 J13:L17 I17 J11:M12 H11:I11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49" bottom="0.74803149606299213" header="0.31496062992125984" footer="0.31496062992125984"/>
  <pageSetup paperSize="9"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view="pageBreakPreview" topLeftCell="D1" zoomScale="60" zoomScaleNormal="100" workbookViewId="0">
      <selection activeCell="P18" sqref="P18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0.140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21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44" t="s">
        <v>0</v>
      </c>
      <c r="C1" s="144"/>
      <c r="D1" s="145" t="s">
        <v>47</v>
      </c>
      <c r="E1" s="145"/>
      <c r="F1" s="2">
        <v>41760</v>
      </c>
      <c r="G1" s="3" t="s">
        <v>76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638415</v>
      </c>
      <c r="Q1" s="5" t="s">
        <v>37</v>
      </c>
      <c r="R1" s="140">
        <f>SUM(P11:P19)</f>
        <v>101.46187999999999</v>
      </c>
    </row>
    <row r="2" spans="1:18" s="4" customFormat="1" ht="57.75" customHeight="1">
      <c r="A2" s="1"/>
      <c r="B2" s="146" t="s">
        <v>4</v>
      </c>
      <c r="C2" s="146"/>
      <c r="D2" s="145"/>
      <c r="E2" s="145"/>
      <c r="F2" s="9"/>
      <c r="G2" s="9"/>
      <c r="N2" s="10" t="s">
        <v>5</v>
      </c>
      <c r="O2" s="11"/>
      <c r="P2" s="12"/>
      <c r="Q2" s="5" t="s">
        <v>6</v>
      </c>
      <c r="R2" s="140"/>
    </row>
    <row r="3" spans="1:18" s="4" customFormat="1" ht="35.25" customHeight="1">
      <c r="A3" s="1"/>
      <c r="B3" s="146" t="s">
        <v>7</v>
      </c>
      <c r="C3" s="146"/>
      <c r="D3" s="145" t="s">
        <v>6</v>
      </c>
      <c r="E3" s="145"/>
      <c r="N3" s="10" t="s">
        <v>8</v>
      </c>
      <c r="O3" s="11"/>
      <c r="P3" s="78">
        <f>+O7</f>
        <v>0</v>
      </c>
      <c r="Q3" s="13"/>
      <c r="R3" s="140"/>
    </row>
    <row r="4" spans="1:18" s="4" customFormat="1" ht="35.25" customHeight="1" thickBot="1">
      <c r="A4" s="1"/>
      <c r="D4" s="14"/>
      <c r="E4" s="14"/>
      <c r="F4" s="10" t="s">
        <v>9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40"/>
    </row>
    <row r="5" spans="1:18" s="4" customFormat="1" ht="43.5" customHeight="1" thickTop="1" thickBot="1">
      <c r="A5" s="1"/>
      <c r="B5" s="21" t="s">
        <v>10</v>
      </c>
      <c r="C5" s="23"/>
      <c r="D5" s="24">
        <f>COUNTA(B11:B19)</f>
        <v>8</v>
      </c>
      <c r="E5" s="14"/>
      <c r="F5" s="10" t="s">
        <v>38</v>
      </c>
      <c r="G5" s="79">
        <v>1.1100000000000001</v>
      </c>
      <c r="N5" s="149" t="s">
        <v>12</v>
      </c>
      <c r="O5" s="149"/>
      <c r="P5" s="80">
        <f>P1-P2-P3</f>
        <v>638415</v>
      </c>
      <c r="Q5" s="13"/>
      <c r="R5" s="140">
        <f>R1</f>
        <v>101.46187999999999</v>
      </c>
    </row>
    <row r="6" spans="1:18" s="4" customFormat="1" ht="43.5" customHeight="1" thickTop="1" thickBot="1">
      <c r="A6" s="1"/>
      <c r="B6" s="81" t="s">
        <v>55</v>
      </c>
      <c r="C6" s="81"/>
      <c r="D6" s="14"/>
      <c r="E6" s="14"/>
      <c r="F6" s="10" t="s">
        <v>39</v>
      </c>
      <c r="G6" s="82">
        <v>11.11</v>
      </c>
      <c r="Q6" s="13"/>
    </row>
    <row r="7" spans="1:18" s="4" customFormat="1" ht="27" customHeight="1" thickTop="1" thickBot="1">
      <c r="A7" s="170" t="s">
        <v>15</v>
      </c>
      <c r="B7" s="171"/>
      <c r="C7" s="172"/>
      <c r="D7" s="173" t="s">
        <v>16</v>
      </c>
      <c r="E7" s="174"/>
      <c r="F7" s="174"/>
      <c r="G7" s="83">
        <f t="shared" ref="G7:P7" si="0">SUM(G11:G19)</f>
        <v>0</v>
      </c>
      <c r="H7" s="84">
        <f t="shared" si="0"/>
        <v>0</v>
      </c>
      <c r="I7" s="85">
        <f t="shared" si="0"/>
        <v>0</v>
      </c>
      <c r="J7" s="85">
        <f t="shared" si="0"/>
        <v>170000</v>
      </c>
      <c r="K7" s="85">
        <f t="shared" si="0"/>
        <v>89915</v>
      </c>
      <c r="L7" s="85">
        <f t="shared" si="0"/>
        <v>21000</v>
      </c>
      <c r="M7" s="86">
        <f t="shared" si="0"/>
        <v>357500</v>
      </c>
      <c r="N7" s="87">
        <f t="shared" si="0"/>
        <v>638415</v>
      </c>
      <c r="O7" s="88">
        <f t="shared" si="0"/>
        <v>0</v>
      </c>
      <c r="P7" s="4">
        <f t="shared" si="0"/>
        <v>101.46187999999999</v>
      </c>
    </row>
    <row r="8" spans="1:18" ht="36" customHeight="1" thickTop="1" thickBot="1">
      <c r="A8" s="153"/>
      <c r="B8" s="158" t="s">
        <v>28</v>
      </c>
      <c r="C8" s="158" t="s">
        <v>17</v>
      </c>
      <c r="D8" s="175" t="s">
        <v>18</v>
      </c>
      <c r="E8" s="158" t="s">
        <v>40</v>
      </c>
      <c r="F8" s="177" t="s">
        <v>41</v>
      </c>
      <c r="G8" s="178" t="s">
        <v>21</v>
      </c>
      <c r="H8" s="187" t="s">
        <v>22</v>
      </c>
      <c r="I8" s="143" t="s">
        <v>23</v>
      </c>
      <c r="J8" s="142" t="s">
        <v>24</v>
      </c>
      <c r="K8" s="142" t="s">
        <v>25</v>
      </c>
      <c r="L8" s="164" t="s">
        <v>26</v>
      </c>
      <c r="M8" s="165"/>
      <c r="N8" s="167" t="s">
        <v>2</v>
      </c>
      <c r="O8" s="169" t="s">
        <v>27</v>
      </c>
      <c r="P8" s="180" t="s">
        <v>46</v>
      </c>
      <c r="Q8" s="17"/>
    </row>
    <row r="9" spans="1:18" ht="36" customHeight="1" thickTop="1" thickBot="1">
      <c r="A9" s="153"/>
      <c r="B9" s="158" t="s">
        <v>42</v>
      </c>
      <c r="C9" s="158"/>
      <c r="D9" s="176"/>
      <c r="E9" s="158"/>
      <c r="F9" s="177"/>
      <c r="G9" s="179"/>
      <c r="H9" s="187" t="s">
        <v>29</v>
      </c>
      <c r="I9" s="143" t="s">
        <v>29</v>
      </c>
      <c r="J9" s="143"/>
      <c r="K9" s="143" t="s">
        <v>30</v>
      </c>
      <c r="L9" s="183" t="s">
        <v>31</v>
      </c>
      <c r="M9" s="185" t="s">
        <v>32</v>
      </c>
      <c r="N9" s="167"/>
      <c r="O9" s="169"/>
      <c r="P9" s="181"/>
      <c r="Q9" s="17"/>
    </row>
    <row r="10" spans="1:18" ht="37.5" customHeight="1" thickTop="1" thickBot="1">
      <c r="A10" s="153"/>
      <c r="B10" s="158"/>
      <c r="C10" s="158"/>
      <c r="D10" s="176"/>
      <c r="E10" s="158"/>
      <c r="F10" s="177"/>
      <c r="G10" s="89" t="s">
        <v>33</v>
      </c>
      <c r="H10" s="187"/>
      <c r="I10" s="143"/>
      <c r="J10" s="143"/>
      <c r="K10" s="143"/>
      <c r="L10" s="184"/>
      <c r="M10" s="186"/>
      <c r="N10" s="167"/>
      <c r="O10" s="169"/>
      <c r="P10" s="182"/>
      <c r="Q10" s="17"/>
    </row>
    <row r="11" spans="1:18" ht="30" customHeight="1" thickTop="1">
      <c r="A11" s="40">
        <v>1</v>
      </c>
      <c r="B11" s="41">
        <v>41763</v>
      </c>
      <c r="C11" s="42" t="s">
        <v>49</v>
      </c>
      <c r="D11" s="90" t="s">
        <v>58</v>
      </c>
      <c r="E11" s="90" t="s">
        <v>57</v>
      </c>
      <c r="F11" s="91"/>
      <c r="G11" s="92"/>
      <c r="H11" s="93">
        <f>IF($D$3="si",($G$5/$G$6*G11),IF($D$3="no",G11*$G$4,0))</f>
        <v>0</v>
      </c>
      <c r="I11" s="47"/>
      <c r="J11" s="48"/>
      <c r="K11" s="94">
        <v>89915</v>
      </c>
      <c r="L11" s="94"/>
      <c r="M11" s="59"/>
      <c r="N11" s="50">
        <f>SUM(H11:M11)</f>
        <v>89915</v>
      </c>
      <c r="O11" s="51"/>
      <c r="P11" s="141">
        <v>14.2607</v>
      </c>
      <c r="Q11" s="17"/>
    </row>
    <row r="12" spans="1:18" ht="30" customHeight="1">
      <c r="A12" s="53">
        <v>2</v>
      </c>
      <c r="B12" s="41">
        <v>41763</v>
      </c>
      <c r="C12" s="54" t="s">
        <v>49</v>
      </c>
      <c r="D12" s="90" t="s">
        <v>50</v>
      </c>
      <c r="E12" s="90" t="s">
        <v>57</v>
      </c>
      <c r="F12" s="91"/>
      <c r="G12" s="96"/>
      <c r="H12" s="93">
        <f>IF($D$3="si",($G$5/$G$6*G12),IF($D$3="no",G12*$G$4,0))</f>
        <v>0</v>
      </c>
      <c r="I12" s="47"/>
      <c r="J12" s="48">
        <v>130000</v>
      </c>
      <c r="K12" s="94"/>
      <c r="L12" s="49"/>
      <c r="M12" s="59"/>
      <c r="N12" s="50">
        <f>SUM(H12:M12)</f>
        <v>130000</v>
      </c>
      <c r="O12" s="56"/>
      <c r="P12" s="141">
        <v>20.641300000000001</v>
      </c>
      <c r="Q12" s="17"/>
    </row>
    <row r="13" spans="1:18" ht="30" customHeight="1">
      <c r="A13" s="53">
        <v>3</v>
      </c>
      <c r="B13" s="57">
        <v>41763</v>
      </c>
      <c r="C13" s="54" t="s">
        <v>49</v>
      </c>
      <c r="D13" s="90" t="s">
        <v>59</v>
      </c>
      <c r="E13" s="90" t="s">
        <v>57</v>
      </c>
      <c r="F13" s="91"/>
      <c r="G13" s="96"/>
      <c r="H13" s="93">
        <f t="shared" ref="H13:H19" si="1">IF($D$3="si",($G$5/$G$6*G13),IF($D$3="no",G13*$G$4,0))</f>
        <v>0</v>
      </c>
      <c r="I13" s="47"/>
      <c r="J13" s="48"/>
      <c r="K13" s="94"/>
      <c r="L13" s="49"/>
      <c r="M13" s="59">
        <v>37500</v>
      </c>
      <c r="N13" s="50">
        <f t="shared" ref="N13:N19" si="2">SUM(H13:M13)</f>
        <v>37500</v>
      </c>
      <c r="O13" s="56"/>
      <c r="P13" s="141">
        <v>5.9542099999999998</v>
      </c>
      <c r="Q13" s="17"/>
    </row>
    <row r="14" spans="1:18" ht="30" customHeight="1">
      <c r="A14" s="53">
        <v>4</v>
      </c>
      <c r="B14" s="57">
        <v>41764</v>
      </c>
      <c r="C14" s="54" t="s">
        <v>49</v>
      </c>
      <c r="D14" s="90" t="s">
        <v>53</v>
      </c>
      <c r="E14" s="90" t="s">
        <v>57</v>
      </c>
      <c r="F14" s="91"/>
      <c r="G14" s="96"/>
      <c r="H14" s="93">
        <f t="shared" si="1"/>
        <v>0</v>
      </c>
      <c r="I14" s="47"/>
      <c r="J14" s="48"/>
      <c r="K14" s="94"/>
      <c r="L14" s="49"/>
      <c r="M14" s="59">
        <v>40000</v>
      </c>
      <c r="N14" s="50">
        <f t="shared" si="2"/>
        <v>40000</v>
      </c>
      <c r="O14" s="56"/>
      <c r="P14" s="141">
        <v>6.3511600000000001</v>
      </c>
      <c r="Q14" s="17"/>
    </row>
    <row r="15" spans="1:18" ht="30" customHeight="1">
      <c r="A15" s="53">
        <v>5</v>
      </c>
      <c r="B15" s="57">
        <v>41764</v>
      </c>
      <c r="C15" s="54" t="s">
        <v>49</v>
      </c>
      <c r="D15" s="90" t="s">
        <v>60</v>
      </c>
      <c r="E15" s="90" t="s">
        <v>57</v>
      </c>
      <c r="F15" s="91"/>
      <c r="G15" s="96"/>
      <c r="H15" s="93">
        <f t="shared" si="1"/>
        <v>0</v>
      </c>
      <c r="I15" s="47"/>
      <c r="J15" s="48"/>
      <c r="K15" s="94"/>
      <c r="L15" s="49"/>
      <c r="M15" s="59">
        <v>50000</v>
      </c>
      <c r="N15" s="50">
        <f t="shared" si="2"/>
        <v>50000</v>
      </c>
      <c r="O15" s="56"/>
      <c r="P15" s="141">
        <v>7.9389500000000002</v>
      </c>
      <c r="Q15" s="17"/>
    </row>
    <row r="16" spans="1:18" ht="30" customHeight="1">
      <c r="A16" s="53">
        <v>6</v>
      </c>
      <c r="B16" s="57">
        <v>41765</v>
      </c>
      <c r="C16" s="54" t="s">
        <v>49</v>
      </c>
      <c r="D16" s="90" t="s">
        <v>50</v>
      </c>
      <c r="E16" s="90" t="s">
        <v>57</v>
      </c>
      <c r="F16" s="91"/>
      <c r="G16" s="96"/>
      <c r="H16" s="93">
        <f t="shared" si="1"/>
        <v>0</v>
      </c>
      <c r="I16" s="47"/>
      <c r="J16" s="48">
        <v>40000</v>
      </c>
      <c r="K16" s="94"/>
      <c r="L16" s="49"/>
      <c r="M16" s="59"/>
      <c r="N16" s="50">
        <f t="shared" si="2"/>
        <v>40000</v>
      </c>
      <c r="O16" s="56"/>
      <c r="P16" s="141">
        <v>6.3663999999999996</v>
      </c>
      <c r="Q16" s="17"/>
    </row>
    <row r="17" spans="1:17">
      <c r="A17" s="53">
        <v>7</v>
      </c>
      <c r="B17" s="57">
        <v>41765</v>
      </c>
      <c r="C17" s="54" t="s">
        <v>49</v>
      </c>
      <c r="D17" s="90" t="s">
        <v>61</v>
      </c>
      <c r="E17" s="90" t="s">
        <v>57</v>
      </c>
      <c r="F17" s="91"/>
      <c r="G17" s="96"/>
      <c r="H17" s="93">
        <f t="shared" si="1"/>
        <v>0</v>
      </c>
      <c r="I17" s="47"/>
      <c r="J17" s="48"/>
      <c r="K17" s="94"/>
      <c r="L17" s="49"/>
      <c r="M17" s="59">
        <v>230000</v>
      </c>
      <c r="N17" s="50">
        <f t="shared" si="2"/>
        <v>230000</v>
      </c>
      <c r="O17" s="56"/>
      <c r="P17" s="141">
        <v>36.6068</v>
      </c>
      <c r="Q17" s="17"/>
    </row>
    <row r="18" spans="1:17">
      <c r="A18" s="53">
        <v>8</v>
      </c>
      <c r="B18" s="57">
        <v>41766</v>
      </c>
      <c r="C18" s="54" t="s">
        <v>49</v>
      </c>
      <c r="D18" s="90" t="s">
        <v>77</v>
      </c>
      <c r="E18" s="90" t="s">
        <v>57</v>
      </c>
      <c r="F18" s="91"/>
      <c r="G18" s="96"/>
      <c r="H18" s="93">
        <f t="shared" si="1"/>
        <v>0</v>
      </c>
      <c r="I18" s="47"/>
      <c r="J18" s="48"/>
      <c r="K18" s="94"/>
      <c r="L18" s="49">
        <v>21000</v>
      </c>
      <c r="M18" s="59"/>
      <c r="N18" s="50">
        <f t="shared" si="2"/>
        <v>21000</v>
      </c>
      <c r="O18" s="56"/>
      <c r="P18" s="141">
        <v>3.3423600000000002</v>
      </c>
      <c r="Q18" s="17"/>
    </row>
    <row r="19" spans="1:17">
      <c r="A19" s="53">
        <v>9</v>
      </c>
      <c r="B19" s="57"/>
      <c r="C19" s="54"/>
      <c r="D19" s="90"/>
      <c r="E19" s="90"/>
      <c r="F19" s="58"/>
      <c r="G19" s="96"/>
      <c r="H19" s="93">
        <f t="shared" si="1"/>
        <v>0</v>
      </c>
      <c r="I19" s="47"/>
      <c r="J19" s="48"/>
      <c r="K19" s="94"/>
      <c r="L19" s="49"/>
      <c r="M19" s="59"/>
      <c r="N19" s="50">
        <f t="shared" si="2"/>
        <v>0</v>
      </c>
      <c r="O19" s="56"/>
      <c r="P19" s="95"/>
      <c r="Q19" s="17"/>
    </row>
    <row r="20" spans="1:17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Q20" s="17"/>
    </row>
    <row r="21" spans="1:17">
      <c r="A21" s="66"/>
      <c r="B21" s="67"/>
      <c r="C21" s="68"/>
      <c r="D21" s="69"/>
      <c r="E21" s="69"/>
      <c r="F21" s="70"/>
      <c r="G21" s="71"/>
      <c r="H21" s="72"/>
      <c r="I21" s="73"/>
      <c r="J21" s="73"/>
      <c r="K21" s="73"/>
      <c r="L21" s="73"/>
      <c r="M21" s="73"/>
      <c r="N21" s="74"/>
      <c r="O21" s="75"/>
      <c r="Q21" s="17"/>
    </row>
    <row r="22" spans="1:17">
      <c r="A22" s="62"/>
      <c r="B22" s="76" t="s">
        <v>43</v>
      </c>
      <c r="C22" s="76"/>
      <c r="D22" s="76"/>
      <c r="E22" s="63"/>
      <c r="F22" s="63"/>
      <c r="G22" s="76" t="s">
        <v>44</v>
      </c>
      <c r="H22" s="76"/>
      <c r="I22" s="76"/>
      <c r="J22" s="63"/>
      <c r="K22" s="63"/>
      <c r="L22" s="76" t="s">
        <v>45</v>
      </c>
      <c r="M22" s="76"/>
      <c r="N22" s="76"/>
      <c r="O22" s="63"/>
      <c r="Q22" s="17"/>
    </row>
    <row r="23" spans="1:17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Q23" s="17"/>
    </row>
    <row r="24" spans="1:17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Q24" s="17"/>
    </row>
  </sheetData>
  <mergeCells count="26"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3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1:M21 H12:H19 J13:L19 I17:I19 J11:M12 H11:I11 M18:M19">
      <formula1>0</formula1>
      <formula2>0</formula2>
    </dataValidation>
    <dataValidation type="whole" operator="greaterThanOrEqual" allowBlank="1" showErrorMessage="1" errorTitle="Valore" error="Inserire un numero maggiore o uguale a 0 (zero)!" sqref="N21 N11:N19">
      <formula1>0</formula1>
      <formula2>0</formula2>
    </dataValidation>
    <dataValidation type="textLength" operator="greaterThan" allowBlank="1" showErrorMessage="1" sqref="D21:E21 E19">
      <formula1>1</formula1>
      <formula2>0</formula2>
    </dataValidation>
    <dataValidation type="textLength" operator="greaterThan" sqref="F21 F19">
      <formula1>1</formula1>
      <formula2>0</formula2>
    </dataValidation>
    <dataValidation type="date" operator="greaterThanOrEqual" showErrorMessage="1" errorTitle="Data" error="Inserire una data superiore al 1/11/2000" sqref="B21 B11:B12">
      <formula1>36831</formula1>
      <formula2>0</formula2>
    </dataValidation>
    <dataValidation type="textLength" operator="greaterThan" allowBlank="1" sqref="C21 C12:C18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7322834645669292" bottom="0.74803149606299213" header="0.31496062992125984" footer="0.31496062992125984"/>
  <pageSetup paperSize="9"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topLeftCell="D1" zoomScale="60" zoomScaleNormal="100" workbookViewId="0">
      <selection activeCell="P17" activeCellId="1" sqref="P13:P15 P17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0.140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44" t="s">
        <v>0</v>
      </c>
      <c r="C1" s="144"/>
      <c r="D1" s="145" t="s">
        <v>47</v>
      </c>
      <c r="E1" s="145"/>
      <c r="F1" s="2">
        <v>41760</v>
      </c>
      <c r="G1" s="3" t="s">
        <v>78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7336.5599999999995</v>
      </c>
      <c r="Q1" s="5" t="s">
        <v>37</v>
      </c>
      <c r="R1" s="140">
        <f>SUM(P11:P18)</f>
        <v>224.73040000000003</v>
      </c>
    </row>
    <row r="2" spans="1:18" s="4" customFormat="1" ht="57.75" customHeight="1">
      <c r="A2" s="1"/>
      <c r="B2" s="146" t="s">
        <v>4</v>
      </c>
      <c r="C2" s="146"/>
      <c r="D2" s="145"/>
      <c r="E2" s="145"/>
      <c r="F2" s="9"/>
      <c r="G2" s="9"/>
      <c r="N2" s="10" t="s">
        <v>5</v>
      </c>
      <c r="O2" s="11"/>
      <c r="P2" s="12"/>
      <c r="Q2" s="5" t="s">
        <v>6</v>
      </c>
      <c r="R2" s="140"/>
    </row>
    <row r="3" spans="1:18" s="4" customFormat="1" ht="35.25" customHeight="1">
      <c r="A3" s="1"/>
      <c r="B3" s="146" t="s">
        <v>7</v>
      </c>
      <c r="C3" s="146"/>
      <c r="D3" s="145" t="s">
        <v>6</v>
      </c>
      <c r="E3" s="145"/>
      <c r="N3" s="10" t="s">
        <v>8</v>
      </c>
      <c r="O3" s="11"/>
      <c r="P3" s="78">
        <f>+O7</f>
        <v>0</v>
      </c>
      <c r="Q3" s="13"/>
      <c r="R3" s="140">
        <v>0</v>
      </c>
    </row>
    <row r="4" spans="1:18" s="4" customFormat="1" ht="35.25" customHeight="1" thickBot="1">
      <c r="A4" s="1"/>
      <c r="D4" s="14"/>
      <c r="E4" s="14"/>
      <c r="F4" s="10" t="s">
        <v>9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40"/>
    </row>
    <row r="5" spans="1:18" s="4" customFormat="1" ht="43.5" customHeight="1" thickTop="1" thickBot="1">
      <c r="A5" s="1"/>
      <c r="B5" s="21" t="s">
        <v>10</v>
      </c>
      <c r="C5" s="23"/>
      <c r="D5" s="24">
        <f>COUNTA(B11:B18)</f>
        <v>7</v>
      </c>
      <c r="E5" s="14"/>
      <c r="F5" s="10" t="s">
        <v>38</v>
      </c>
      <c r="G5" s="79">
        <v>1.1100000000000001</v>
      </c>
      <c r="N5" s="149" t="s">
        <v>12</v>
      </c>
      <c r="O5" s="149"/>
      <c r="P5" s="80">
        <f>P1-P2-P3</f>
        <v>7336.5599999999995</v>
      </c>
      <c r="Q5" s="13"/>
      <c r="R5" s="140">
        <f>R1</f>
        <v>224.73040000000003</v>
      </c>
    </row>
    <row r="6" spans="1:18" s="4" customFormat="1" ht="43.5" customHeight="1" thickTop="1" thickBot="1">
      <c r="A6" s="1"/>
      <c r="B6" s="81" t="s">
        <v>56</v>
      </c>
      <c r="C6" s="81"/>
      <c r="D6" s="14"/>
      <c r="E6" s="14"/>
      <c r="F6" s="10" t="s">
        <v>39</v>
      </c>
      <c r="G6" s="82">
        <v>11.11</v>
      </c>
      <c r="Q6" s="13"/>
    </row>
    <row r="7" spans="1:18" s="4" customFormat="1" ht="27" customHeight="1" thickTop="1" thickBot="1">
      <c r="A7" s="170" t="s">
        <v>15</v>
      </c>
      <c r="B7" s="171"/>
      <c r="C7" s="172"/>
      <c r="D7" s="173" t="s">
        <v>16</v>
      </c>
      <c r="E7" s="174"/>
      <c r="F7" s="174"/>
      <c r="G7" s="83">
        <f t="shared" ref="G7:P7" si="0">SUM(G11:G18)</f>
        <v>0</v>
      </c>
      <c r="H7" s="84">
        <f t="shared" si="0"/>
        <v>0</v>
      </c>
      <c r="I7" s="85">
        <f t="shared" si="0"/>
        <v>0</v>
      </c>
      <c r="J7" s="85">
        <f t="shared" si="0"/>
        <v>2020</v>
      </c>
      <c r="K7" s="85">
        <f t="shared" si="0"/>
        <v>516.55999999999995</v>
      </c>
      <c r="L7" s="85">
        <f t="shared" si="0"/>
        <v>0</v>
      </c>
      <c r="M7" s="86">
        <f t="shared" si="0"/>
        <v>4800</v>
      </c>
      <c r="N7" s="87">
        <f t="shared" si="0"/>
        <v>7336.5599999999995</v>
      </c>
      <c r="O7" s="88">
        <f t="shared" si="0"/>
        <v>0</v>
      </c>
      <c r="P7" s="4">
        <f t="shared" si="0"/>
        <v>224.73040000000003</v>
      </c>
    </row>
    <row r="8" spans="1:18" ht="36" customHeight="1" thickTop="1" thickBot="1">
      <c r="A8" s="153"/>
      <c r="B8" s="158" t="s">
        <v>28</v>
      </c>
      <c r="C8" s="158" t="s">
        <v>17</v>
      </c>
      <c r="D8" s="175" t="s">
        <v>18</v>
      </c>
      <c r="E8" s="158" t="s">
        <v>40</v>
      </c>
      <c r="F8" s="177" t="s">
        <v>41</v>
      </c>
      <c r="G8" s="178" t="s">
        <v>21</v>
      </c>
      <c r="H8" s="187" t="s">
        <v>22</v>
      </c>
      <c r="I8" s="143" t="s">
        <v>23</v>
      </c>
      <c r="J8" s="142" t="s">
        <v>24</v>
      </c>
      <c r="K8" s="142" t="s">
        <v>25</v>
      </c>
      <c r="L8" s="164" t="s">
        <v>26</v>
      </c>
      <c r="M8" s="165"/>
      <c r="N8" s="167" t="s">
        <v>2</v>
      </c>
      <c r="O8" s="169" t="s">
        <v>27</v>
      </c>
      <c r="P8" s="180" t="s">
        <v>46</v>
      </c>
      <c r="Q8" s="17"/>
    </row>
    <row r="9" spans="1:18" ht="36" customHeight="1" thickTop="1" thickBot="1">
      <c r="A9" s="153"/>
      <c r="B9" s="158" t="s">
        <v>42</v>
      </c>
      <c r="C9" s="158"/>
      <c r="D9" s="176"/>
      <c r="E9" s="158"/>
      <c r="F9" s="177"/>
      <c r="G9" s="179"/>
      <c r="H9" s="187" t="s">
        <v>29</v>
      </c>
      <c r="I9" s="143" t="s">
        <v>29</v>
      </c>
      <c r="J9" s="143"/>
      <c r="K9" s="143" t="s">
        <v>30</v>
      </c>
      <c r="L9" s="183" t="s">
        <v>31</v>
      </c>
      <c r="M9" s="185" t="s">
        <v>32</v>
      </c>
      <c r="N9" s="167"/>
      <c r="O9" s="169"/>
      <c r="P9" s="181"/>
      <c r="Q9" s="17"/>
    </row>
    <row r="10" spans="1:18" ht="37.5" customHeight="1" thickTop="1" thickBot="1">
      <c r="A10" s="153"/>
      <c r="B10" s="158"/>
      <c r="C10" s="158"/>
      <c r="D10" s="176"/>
      <c r="E10" s="158"/>
      <c r="F10" s="177"/>
      <c r="G10" s="89" t="s">
        <v>33</v>
      </c>
      <c r="H10" s="187"/>
      <c r="I10" s="143"/>
      <c r="J10" s="143"/>
      <c r="K10" s="143"/>
      <c r="L10" s="184"/>
      <c r="M10" s="186"/>
      <c r="N10" s="167"/>
      <c r="O10" s="169"/>
      <c r="P10" s="182"/>
      <c r="Q10" s="17"/>
    </row>
    <row r="11" spans="1:18" ht="30" customHeight="1" thickTop="1">
      <c r="A11" s="40">
        <v>1</v>
      </c>
      <c r="B11" s="41">
        <v>41766</v>
      </c>
      <c r="C11" s="42" t="s">
        <v>49</v>
      </c>
      <c r="D11" s="90" t="s">
        <v>58</v>
      </c>
      <c r="E11" s="90" t="s">
        <v>62</v>
      </c>
      <c r="F11" s="91"/>
      <c r="G11" s="92"/>
      <c r="H11" s="93">
        <f>IF($D$3="si",($G$5/$G$6*G11),IF($D$3="no",G11*$G$4,0))</f>
        <v>0</v>
      </c>
      <c r="I11" s="47"/>
      <c r="J11" s="48"/>
      <c r="K11" s="94">
        <v>516.55999999999995</v>
      </c>
      <c r="L11" s="94"/>
      <c r="M11" s="59"/>
      <c r="N11" s="50">
        <f>SUM(H11:M11)</f>
        <v>516.55999999999995</v>
      </c>
      <c r="O11" s="51"/>
      <c r="P11" s="141">
        <v>15.816700000000001</v>
      </c>
      <c r="Q11" s="17"/>
    </row>
    <row r="12" spans="1:18" ht="30" customHeight="1">
      <c r="A12" s="53">
        <v>2</v>
      </c>
      <c r="B12" s="41">
        <v>41766</v>
      </c>
      <c r="C12" s="42" t="s">
        <v>49</v>
      </c>
      <c r="D12" s="90" t="s">
        <v>50</v>
      </c>
      <c r="E12" s="90" t="s">
        <v>62</v>
      </c>
      <c r="F12" s="91"/>
      <c r="G12" s="96"/>
      <c r="H12" s="93">
        <f>IF($D$3="si",($G$5/$G$6*G12),IF($D$3="no",G12*$G$4,0))</f>
        <v>0</v>
      </c>
      <c r="I12" s="47"/>
      <c r="J12" s="48">
        <v>1220</v>
      </c>
      <c r="K12" s="94"/>
      <c r="L12" s="49"/>
      <c r="M12" s="59"/>
      <c r="N12" s="50">
        <f>SUM(H12:M12)</f>
        <v>1220</v>
      </c>
      <c r="O12" s="56"/>
      <c r="P12" s="141">
        <v>37.355600000000003</v>
      </c>
      <c r="Q12" s="17"/>
    </row>
    <row r="13" spans="1:18" ht="30" customHeight="1">
      <c r="A13" s="53">
        <v>3</v>
      </c>
      <c r="B13" s="57">
        <v>41766</v>
      </c>
      <c r="C13" s="42" t="s">
        <v>49</v>
      </c>
      <c r="D13" s="90" t="s">
        <v>61</v>
      </c>
      <c r="E13" s="90" t="s">
        <v>62</v>
      </c>
      <c r="F13" s="91"/>
      <c r="G13" s="96"/>
      <c r="H13" s="93">
        <f t="shared" ref="H13:H18" si="1">IF($D$3="si",($G$5/$G$6*G13),IF($D$3="no",G13*$G$4,0))</f>
        <v>0</v>
      </c>
      <c r="I13" s="47"/>
      <c r="J13" s="48"/>
      <c r="K13" s="94"/>
      <c r="L13" s="49"/>
      <c r="M13" s="59">
        <v>1805</v>
      </c>
      <c r="N13" s="50">
        <f t="shared" ref="N13:N18" si="2">SUM(H13:M13)</f>
        <v>1805</v>
      </c>
      <c r="O13" s="56"/>
      <c r="P13" s="141">
        <v>55.267899999999997</v>
      </c>
      <c r="Q13" s="17"/>
    </row>
    <row r="14" spans="1:18" ht="30" customHeight="1">
      <c r="A14" s="53">
        <v>4</v>
      </c>
      <c r="B14" s="57">
        <v>41767</v>
      </c>
      <c r="C14" s="42" t="s">
        <v>49</v>
      </c>
      <c r="D14" s="90" t="s">
        <v>59</v>
      </c>
      <c r="E14" s="90" t="s">
        <v>62</v>
      </c>
      <c r="F14" s="91"/>
      <c r="G14" s="96"/>
      <c r="H14" s="93">
        <f t="shared" si="1"/>
        <v>0</v>
      </c>
      <c r="I14" s="47"/>
      <c r="J14" s="48"/>
      <c r="K14" s="94"/>
      <c r="L14" s="49"/>
      <c r="M14" s="59">
        <v>548</v>
      </c>
      <c r="N14" s="50">
        <f t="shared" si="2"/>
        <v>548</v>
      </c>
      <c r="O14" s="56"/>
      <c r="P14" s="141">
        <v>16.776800000000001</v>
      </c>
      <c r="Q14" s="17"/>
    </row>
    <row r="15" spans="1:18" ht="30" customHeight="1">
      <c r="A15" s="53">
        <v>5</v>
      </c>
      <c r="B15" s="57">
        <v>41768</v>
      </c>
      <c r="C15" s="42" t="s">
        <v>49</v>
      </c>
      <c r="D15" s="90" t="s">
        <v>59</v>
      </c>
      <c r="E15" s="90" t="s">
        <v>62</v>
      </c>
      <c r="F15" s="91"/>
      <c r="G15" s="96"/>
      <c r="H15" s="93">
        <f t="shared" si="1"/>
        <v>0</v>
      </c>
      <c r="I15" s="47"/>
      <c r="J15" s="48"/>
      <c r="K15" s="94"/>
      <c r="L15" s="49"/>
      <c r="M15" s="59">
        <v>1545</v>
      </c>
      <c r="N15" s="50">
        <f t="shared" si="2"/>
        <v>1545</v>
      </c>
      <c r="O15" s="56"/>
      <c r="P15" s="141">
        <v>47.274299999999997</v>
      </c>
      <c r="Q15" s="17"/>
    </row>
    <row r="16" spans="1:18" ht="30" customHeight="1">
      <c r="A16" s="53">
        <v>6</v>
      </c>
      <c r="B16" s="57">
        <v>41769</v>
      </c>
      <c r="C16" s="42" t="s">
        <v>49</v>
      </c>
      <c r="D16" s="90" t="s">
        <v>50</v>
      </c>
      <c r="E16" s="90" t="s">
        <v>62</v>
      </c>
      <c r="F16" s="91"/>
      <c r="G16" s="96"/>
      <c r="H16" s="93">
        <f t="shared" si="1"/>
        <v>0</v>
      </c>
      <c r="I16" s="47"/>
      <c r="J16" s="48">
        <v>800</v>
      </c>
      <c r="K16" s="94"/>
      <c r="L16" s="49"/>
      <c r="M16" s="59"/>
      <c r="N16" s="50">
        <f t="shared" si="2"/>
        <v>800</v>
      </c>
      <c r="O16" s="56"/>
      <c r="P16" s="141">
        <v>24.554200000000002</v>
      </c>
      <c r="Q16" s="17"/>
    </row>
    <row r="17" spans="1:17">
      <c r="A17" s="53">
        <v>7</v>
      </c>
      <c r="B17" s="57">
        <v>41769</v>
      </c>
      <c r="C17" s="42" t="s">
        <v>49</v>
      </c>
      <c r="D17" s="90" t="s">
        <v>59</v>
      </c>
      <c r="E17" s="90" t="s">
        <v>62</v>
      </c>
      <c r="F17" s="91"/>
      <c r="G17" s="96"/>
      <c r="H17" s="93">
        <f t="shared" si="1"/>
        <v>0</v>
      </c>
      <c r="I17" s="47"/>
      <c r="J17" s="48"/>
      <c r="K17" s="94"/>
      <c r="L17" s="49"/>
      <c r="M17" s="59">
        <v>902</v>
      </c>
      <c r="N17" s="50">
        <f t="shared" si="2"/>
        <v>902</v>
      </c>
      <c r="O17" s="56"/>
      <c r="P17" s="141">
        <v>27.684899999999999</v>
      </c>
      <c r="Q17" s="17"/>
    </row>
    <row r="18" spans="1:17">
      <c r="A18" s="53">
        <v>8</v>
      </c>
      <c r="B18" s="57"/>
      <c r="C18" s="42"/>
      <c r="D18" s="90"/>
      <c r="E18" s="90"/>
      <c r="F18" s="91"/>
      <c r="G18" s="96"/>
      <c r="H18" s="93">
        <f t="shared" si="1"/>
        <v>0</v>
      </c>
      <c r="I18" s="47"/>
      <c r="J18" s="48"/>
      <c r="K18" s="94"/>
      <c r="L18" s="49"/>
      <c r="M18" s="59"/>
      <c r="N18" s="50">
        <f t="shared" si="2"/>
        <v>0</v>
      </c>
      <c r="O18" s="56"/>
      <c r="P18" s="95"/>
      <c r="Q18" s="17"/>
    </row>
    <row r="19" spans="1:17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Q19" s="17"/>
    </row>
    <row r="20" spans="1:17">
      <c r="A20" s="66"/>
      <c r="B20" s="67"/>
      <c r="C20" s="68"/>
      <c r="D20" s="69"/>
      <c r="E20" s="69"/>
      <c r="F20" s="70"/>
      <c r="G20" s="71"/>
      <c r="H20" s="72"/>
      <c r="I20" s="73"/>
      <c r="J20" s="73"/>
      <c r="K20" s="73"/>
      <c r="L20" s="73"/>
      <c r="M20" s="73"/>
      <c r="N20" s="74"/>
      <c r="O20" s="75"/>
      <c r="Q20" s="17"/>
    </row>
    <row r="21" spans="1:17">
      <c r="A21" s="62"/>
      <c r="B21" s="76" t="s">
        <v>43</v>
      </c>
      <c r="C21" s="76"/>
      <c r="D21" s="76"/>
      <c r="E21" s="63"/>
      <c r="F21" s="63"/>
      <c r="G21" s="76" t="s">
        <v>44</v>
      </c>
      <c r="H21" s="76"/>
      <c r="I21" s="76"/>
      <c r="J21" s="63"/>
      <c r="K21" s="63"/>
      <c r="L21" s="76" t="s">
        <v>45</v>
      </c>
      <c r="M21" s="76"/>
      <c r="N21" s="76"/>
      <c r="O21" s="63"/>
      <c r="Q21" s="17"/>
    </row>
    <row r="22" spans="1:17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Q22" s="17"/>
    </row>
    <row r="23" spans="1:17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Q23" s="17"/>
    </row>
  </sheetData>
  <mergeCells count="26"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2" priority="1" operator="notEqual">
      <formula>0</formula>
    </cfRule>
  </conditionalFormatting>
  <dataValidations count="11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J11:M12 J13:L18 I17:I18 H12:H18 H11:I11 M18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6" bottom="0.74803149606299213" header="0.31496062992125984" footer="0.31496062992125984"/>
  <pageSetup paperSize="9" scale="3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topLeftCell="D1" zoomScale="60" zoomScaleNormal="100" workbookViewId="0">
      <selection activeCell="P16" sqref="P16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0.140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44" t="s">
        <v>0</v>
      </c>
      <c r="C1" s="144"/>
      <c r="D1" s="145" t="s">
        <v>47</v>
      </c>
      <c r="E1" s="145"/>
      <c r="F1" s="2">
        <v>41760</v>
      </c>
      <c r="G1" s="3" t="s">
        <v>79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455.98</v>
      </c>
      <c r="Q1" s="5" t="s">
        <v>37</v>
      </c>
      <c r="R1" s="140">
        <f>SUM(P11:P18)</f>
        <v>330.73361999999997</v>
      </c>
    </row>
    <row r="2" spans="1:18" s="4" customFormat="1" ht="57.75" customHeight="1">
      <c r="A2" s="1"/>
      <c r="B2" s="146" t="s">
        <v>4</v>
      </c>
      <c r="C2" s="146"/>
      <c r="D2" s="145"/>
      <c r="E2" s="145"/>
      <c r="F2" s="9"/>
      <c r="G2" s="9"/>
      <c r="N2" s="10" t="s">
        <v>5</v>
      </c>
      <c r="O2" s="11"/>
      <c r="P2" s="12"/>
      <c r="Q2" s="5" t="s">
        <v>6</v>
      </c>
      <c r="R2" s="140"/>
    </row>
    <row r="3" spans="1:18" s="4" customFormat="1" ht="35.25" customHeight="1">
      <c r="A3" s="1"/>
      <c r="B3" s="146" t="s">
        <v>7</v>
      </c>
      <c r="C3" s="146"/>
      <c r="D3" s="145" t="s">
        <v>6</v>
      </c>
      <c r="E3" s="145"/>
      <c r="N3" s="10" t="s">
        <v>8</v>
      </c>
      <c r="O3" s="11"/>
      <c r="P3" s="78">
        <f>+O7</f>
        <v>0</v>
      </c>
      <c r="Q3" s="13"/>
      <c r="R3" s="140"/>
    </row>
    <row r="4" spans="1:18" s="4" customFormat="1" ht="35.25" customHeight="1" thickBot="1">
      <c r="A4" s="1"/>
      <c r="D4" s="14"/>
      <c r="E4" s="14"/>
      <c r="F4" s="10" t="s">
        <v>9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40"/>
    </row>
    <row r="5" spans="1:18" s="4" customFormat="1" ht="43.5" customHeight="1" thickTop="1" thickBot="1">
      <c r="A5" s="1"/>
      <c r="B5" s="21" t="s">
        <v>10</v>
      </c>
      <c r="C5" s="23"/>
      <c r="D5" s="24">
        <f>COUNTA(B11:B18)</f>
        <v>6</v>
      </c>
      <c r="E5" s="14"/>
      <c r="F5" s="10" t="s">
        <v>38</v>
      </c>
      <c r="G5" s="79">
        <v>1.1100000000000001</v>
      </c>
      <c r="N5" s="149" t="s">
        <v>12</v>
      </c>
      <c r="O5" s="149"/>
      <c r="P5" s="80">
        <f>P1-P2-P3</f>
        <v>455.98</v>
      </c>
      <c r="Q5" s="13"/>
      <c r="R5" s="140">
        <f>R1</f>
        <v>330.73361999999997</v>
      </c>
    </row>
    <row r="6" spans="1:18" s="4" customFormat="1" ht="43.5" customHeight="1" thickTop="1" thickBot="1">
      <c r="A6" s="1"/>
      <c r="B6" s="81" t="s">
        <v>63</v>
      </c>
      <c r="C6" s="81"/>
      <c r="D6" s="14"/>
      <c r="E6" s="14"/>
      <c r="F6" s="10" t="s">
        <v>39</v>
      </c>
      <c r="G6" s="82">
        <v>11.11</v>
      </c>
      <c r="Q6" s="13"/>
    </row>
    <row r="7" spans="1:18" s="4" customFormat="1" ht="27" customHeight="1" thickTop="1" thickBot="1">
      <c r="A7" s="170" t="s">
        <v>15</v>
      </c>
      <c r="B7" s="171"/>
      <c r="C7" s="172"/>
      <c r="D7" s="173" t="s">
        <v>16</v>
      </c>
      <c r="E7" s="174"/>
      <c r="F7" s="174"/>
      <c r="G7" s="83">
        <f t="shared" ref="G7:P7" si="0">SUM(G11:G18)</f>
        <v>0</v>
      </c>
      <c r="H7" s="84">
        <f t="shared" si="0"/>
        <v>0</v>
      </c>
      <c r="I7" s="85">
        <f t="shared" si="0"/>
        <v>0</v>
      </c>
      <c r="J7" s="85">
        <f t="shared" si="0"/>
        <v>65</v>
      </c>
      <c r="K7" s="85">
        <f t="shared" si="0"/>
        <v>0</v>
      </c>
      <c r="L7" s="85">
        <f t="shared" si="0"/>
        <v>313.09000000000003</v>
      </c>
      <c r="M7" s="86">
        <f t="shared" si="0"/>
        <v>77.89</v>
      </c>
      <c r="N7" s="87">
        <f t="shared" si="0"/>
        <v>455.98</v>
      </c>
      <c r="O7" s="88">
        <f t="shared" si="0"/>
        <v>0</v>
      </c>
      <c r="P7" s="4">
        <f t="shared" si="0"/>
        <v>330.73361999999997</v>
      </c>
    </row>
    <row r="8" spans="1:18" ht="36" customHeight="1" thickTop="1" thickBot="1">
      <c r="A8" s="153"/>
      <c r="B8" s="158" t="s">
        <v>28</v>
      </c>
      <c r="C8" s="158" t="s">
        <v>17</v>
      </c>
      <c r="D8" s="175" t="s">
        <v>18</v>
      </c>
      <c r="E8" s="158" t="s">
        <v>40</v>
      </c>
      <c r="F8" s="177" t="s">
        <v>41</v>
      </c>
      <c r="G8" s="178" t="s">
        <v>21</v>
      </c>
      <c r="H8" s="187" t="s">
        <v>22</v>
      </c>
      <c r="I8" s="143" t="s">
        <v>23</v>
      </c>
      <c r="J8" s="142" t="s">
        <v>24</v>
      </c>
      <c r="K8" s="142" t="s">
        <v>25</v>
      </c>
      <c r="L8" s="164" t="s">
        <v>26</v>
      </c>
      <c r="M8" s="165"/>
      <c r="N8" s="167" t="s">
        <v>2</v>
      </c>
      <c r="O8" s="169" t="s">
        <v>27</v>
      </c>
      <c r="P8" s="180" t="s">
        <v>46</v>
      </c>
      <c r="Q8" s="17"/>
    </row>
    <row r="9" spans="1:18" ht="36" customHeight="1" thickTop="1" thickBot="1">
      <c r="A9" s="153"/>
      <c r="B9" s="158" t="s">
        <v>42</v>
      </c>
      <c r="C9" s="158"/>
      <c r="D9" s="176"/>
      <c r="E9" s="158"/>
      <c r="F9" s="177"/>
      <c r="G9" s="179"/>
      <c r="H9" s="187" t="s">
        <v>29</v>
      </c>
      <c r="I9" s="143" t="s">
        <v>29</v>
      </c>
      <c r="J9" s="143"/>
      <c r="K9" s="143" t="s">
        <v>30</v>
      </c>
      <c r="L9" s="183" t="s">
        <v>31</v>
      </c>
      <c r="M9" s="185" t="s">
        <v>32</v>
      </c>
      <c r="N9" s="167"/>
      <c r="O9" s="169"/>
      <c r="P9" s="181"/>
      <c r="Q9" s="17"/>
    </row>
    <row r="10" spans="1:18" ht="37.5" customHeight="1" thickTop="1" thickBot="1">
      <c r="A10" s="153"/>
      <c r="B10" s="158"/>
      <c r="C10" s="158"/>
      <c r="D10" s="176"/>
      <c r="E10" s="158"/>
      <c r="F10" s="177"/>
      <c r="G10" s="89" t="s">
        <v>33</v>
      </c>
      <c r="H10" s="187"/>
      <c r="I10" s="143"/>
      <c r="J10" s="143"/>
      <c r="K10" s="143"/>
      <c r="L10" s="184"/>
      <c r="M10" s="186"/>
      <c r="N10" s="167"/>
      <c r="O10" s="169"/>
      <c r="P10" s="182"/>
      <c r="Q10" s="17"/>
    </row>
    <row r="11" spans="1:18" ht="30" customHeight="1" thickTop="1">
      <c r="A11" s="40">
        <v>1</v>
      </c>
      <c r="B11" s="41">
        <v>41769</v>
      </c>
      <c r="C11" s="42" t="s">
        <v>49</v>
      </c>
      <c r="D11" s="90" t="s">
        <v>77</v>
      </c>
      <c r="E11" s="90" t="s">
        <v>62</v>
      </c>
      <c r="F11" s="91"/>
      <c r="G11" s="92"/>
      <c r="H11" s="93">
        <f>IF($D$3="si",($G$5/$G$6*G11),IF($D$3="no",G11*$G$4,0))</f>
        <v>0</v>
      </c>
      <c r="I11" s="47"/>
      <c r="J11" s="48"/>
      <c r="K11" s="94"/>
      <c r="L11" s="94">
        <v>268.5</v>
      </c>
      <c r="M11" s="59"/>
      <c r="N11" s="50">
        <f>SUM(H11:M11)</f>
        <v>268.5</v>
      </c>
      <c r="O11" s="51"/>
      <c r="P11" s="141">
        <v>193.12799999999999</v>
      </c>
      <c r="Q11" s="17"/>
    </row>
    <row r="12" spans="1:18" ht="30" customHeight="1">
      <c r="A12" s="53">
        <v>2</v>
      </c>
      <c r="B12" s="41">
        <v>41787</v>
      </c>
      <c r="C12" s="54" t="s">
        <v>67</v>
      </c>
      <c r="D12" s="90" t="s">
        <v>50</v>
      </c>
      <c r="E12" s="90" t="s">
        <v>68</v>
      </c>
      <c r="F12" s="91"/>
      <c r="G12" s="96"/>
      <c r="H12" s="93">
        <f>IF($D$3="si",($G$5/$G$6*G12),IF($D$3="no",G12*$G$4,0))</f>
        <v>0</v>
      </c>
      <c r="I12" s="47"/>
      <c r="J12" s="48">
        <v>15</v>
      </c>
      <c r="K12" s="94"/>
      <c r="L12" s="49"/>
      <c r="M12" s="59"/>
      <c r="N12" s="50">
        <f>SUM(H12:M12)</f>
        <v>15</v>
      </c>
      <c r="O12" s="56"/>
      <c r="P12" s="141">
        <v>10.994199999999999</v>
      </c>
      <c r="Q12" s="17"/>
    </row>
    <row r="13" spans="1:18" ht="30" customHeight="1">
      <c r="A13" s="53">
        <v>3</v>
      </c>
      <c r="B13" s="57">
        <v>41788</v>
      </c>
      <c r="C13" s="54" t="s">
        <v>67</v>
      </c>
      <c r="D13" s="90" t="s">
        <v>59</v>
      </c>
      <c r="E13" s="90" t="s">
        <v>68</v>
      </c>
      <c r="F13" s="91"/>
      <c r="G13" s="96"/>
      <c r="H13" s="93">
        <f t="shared" ref="H13:H18" si="1">IF($D$3="si",($G$5/$G$6*G13),IF($D$3="no",G13*$G$4,0))</f>
        <v>0</v>
      </c>
      <c r="I13" s="47"/>
      <c r="J13" s="48"/>
      <c r="K13" s="94"/>
      <c r="L13" s="49"/>
      <c r="M13" s="59">
        <v>6.49</v>
      </c>
      <c r="N13" s="50">
        <f t="shared" ref="N13:N18" si="2">SUM(H13:M13)</f>
        <v>6.49</v>
      </c>
      <c r="O13" s="56"/>
      <c r="P13" s="141">
        <v>4.76572</v>
      </c>
      <c r="Q13" s="17"/>
    </row>
    <row r="14" spans="1:18" ht="30" customHeight="1">
      <c r="A14" s="53">
        <v>4</v>
      </c>
      <c r="B14" s="57">
        <v>41788</v>
      </c>
      <c r="C14" s="54" t="s">
        <v>67</v>
      </c>
      <c r="D14" s="90" t="s">
        <v>61</v>
      </c>
      <c r="E14" s="90" t="s">
        <v>68</v>
      </c>
      <c r="F14" s="91"/>
      <c r="G14" s="96"/>
      <c r="H14" s="93">
        <f t="shared" si="1"/>
        <v>0</v>
      </c>
      <c r="I14" s="47"/>
      <c r="J14" s="48"/>
      <c r="K14" s="94"/>
      <c r="L14" s="49"/>
      <c r="M14" s="59">
        <v>71.400000000000006</v>
      </c>
      <c r="N14" s="50">
        <f t="shared" si="2"/>
        <v>71.400000000000006</v>
      </c>
      <c r="O14" s="56"/>
      <c r="P14" s="141">
        <v>52.430199999999999</v>
      </c>
      <c r="Q14" s="17"/>
    </row>
    <row r="15" spans="1:18" ht="30" customHeight="1">
      <c r="A15" s="53">
        <v>5</v>
      </c>
      <c r="B15" s="57">
        <v>41790</v>
      </c>
      <c r="C15" s="42" t="s">
        <v>67</v>
      </c>
      <c r="D15" s="90" t="s">
        <v>50</v>
      </c>
      <c r="E15" s="90" t="s">
        <v>68</v>
      </c>
      <c r="F15" s="91"/>
      <c r="G15" s="96"/>
      <c r="H15" s="93">
        <f t="shared" si="1"/>
        <v>0</v>
      </c>
      <c r="I15" s="47"/>
      <c r="J15" s="48">
        <v>50</v>
      </c>
      <c r="K15" s="94"/>
      <c r="L15" s="49"/>
      <c r="M15" s="59"/>
      <c r="N15" s="50">
        <f t="shared" si="2"/>
        <v>50</v>
      </c>
      <c r="O15" s="56"/>
      <c r="P15" s="141">
        <v>36.719900000000003</v>
      </c>
      <c r="Q15" s="17"/>
    </row>
    <row r="16" spans="1:18" ht="30" customHeight="1">
      <c r="A16" s="53">
        <v>6</v>
      </c>
      <c r="B16" s="57">
        <v>41760</v>
      </c>
      <c r="C16" s="42" t="s">
        <v>67</v>
      </c>
      <c r="D16" s="90" t="s">
        <v>77</v>
      </c>
      <c r="E16" s="90" t="s">
        <v>68</v>
      </c>
      <c r="F16" s="91"/>
      <c r="G16" s="96"/>
      <c r="H16" s="93">
        <f t="shared" si="1"/>
        <v>0</v>
      </c>
      <c r="I16" s="47"/>
      <c r="J16" s="48"/>
      <c r="K16" s="94"/>
      <c r="L16" s="49">
        <v>44.59</v>
      </c>
      <c r="M16" s="59"/>
      <c r="N16" s="50">
        <f t="shared" si="2"/>
        <v>44.59</v>
      </c>
      <c r="O16" s="56"/>
      <c r="P16" s="141">
        <v>32.695599999999999</v>
      </c>
      <c r="Q16" s="17"/>
    </row>
    <row r="17" spans="1:17">
      <c r="A17" s="53">
        <v>7</v>
      </c>
      <c r="B17" s="57"/>
      <c r="C17" s="42"/>
      <c r="D17" s="90"/>
      <c r="E17" s="90"/>
      <c r="F17" s="91"/>
      <c r="G17" s="96"/>
      <c r="H17" s="93">
        <f t="shared" si="1"/>
        <v>0</v>
      </c>
      <c r="I17" s="47"/>
      <c r="J17" s="48"/>
      <c r="K17" s="94"/>
      <c r="L17" s="49"/>
      <c r="M17" s="59"/>
      <c r="N17" s="50">
        <f t="shared" si="2"/>
        <v>0</v>
      </c>
      <c r="O17" s="56"/>
      <c r="P17" s="95"/>
      <c r="Q17" s="17"/>
    </row>
    <row r="18" spans="1:17">
      <c r="A18" s="53">
        <v>8</v>
      </c>
      <c r="B18" s="57"/>
      <c r="C18" s="42"/>
      <c r="D18" s="90"/>
      <c r="E18" s="90"/>
      <c r="F18" s="91"/>
      <c r="G18" s="96"/>
      <c r="H18" s="93">
        <f t="shared" si="1"/>
        <v>0</v>
      </c>
      <c r="I18" s="47"/>
      <c r="J18" s="48"/>
      <c r="K18" s="94"/>
      <c r="L18" s="49"/>
      <c r="M18" s="59"/>
      <c r="N18" s="50">
        <f t="shared" si="2"/>
        <v>0</v>
      </c>
      <c r="O18" s="56"/>
      <c r="P18" s="95"/>
      <c r="Q18" s="17"/>
    </row>
    <row r="19" spans="1:17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Q19" s="17"/>
    </row>
    <row r="20" spans="1:17">
      <c r="A20" s="66"/>
      <c r="B20" s="67"/>
      <c r="C20" s="68"/>
      <c r="D20" s="69"/>
      <c r="E20" s="69"/>
      <c r="F20" s="70"/>
      <c r="G20" s="71"/>
      <c r="H20" s="72"/>
      <c r="I20" s="73"/>
      <c r="J20" s="73"/>
      <c r="K20" s="73"/>
      <c r="L20" s="73"/>
      <c r="M20" s="73"/>
      <c r="N20" s="74"/>
      <c r="O20" s="75"/>
      <c r="Q20" s="17"/>
    </row>
    <row r="21" spans="1:17">
      <c r="A21" s="62"/>
      <c r="B21" s="76" t="s">
        <v>43</v>
      </c>
      <c r="C21" s="76"/>
      <c r="D21" s="76"/>
      <c r="E21" s="63"/>
      <c r="F21" s="63"/>
      <c r="G21" s="76" t="s">
        <v>44</v>
      </c>
      <c r="H21" s="76"/>
      <c r="I21" s="76"/>
      <c r="J21" s="63"/>
      <c r="K21" s="63"/>
      <c r="L21" s="76" t="s">
        <v>45</v>
      </c>
      <c r="M21" s="76"/>
      <c r="N21" s="76"/>
      <c r="O21" s="63"/>
      <c r="Q21" s="17"/>
    </row>
    <row r="22" spans="1:17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Q22" s="17"/>
    </row>
    <row r="23" spans="1:17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Q23" s="17"/>
    </row>
  </sheetData>
  <mergeCells count="26"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0:M20 H12:H18 J13:L18 I17:I18 J11:M12 H11:I11 M1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allowBlank="1" sqref="C20 C12:C14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2.0866141732283467" bottom="0.74803149606299213" header="0.31496062992125984" footer="0.31496062992125984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view="pageBreakPreview" topLeftCell="C1" zoomScale="60" zoomScaleNormal="100" workbookViewId="0">
      <selection activeCell="D14" sqref="D14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0.140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44" t="s">
        <v>0</v>
      </c>
      <c r="C1" s="144"/>
      <c r="D1" s="145" t="s">
        <v>47</v>
      </c>
      <c r="E1" s="145"/>
      <c r="F1" s="2">
        <v>41760</v>
      </c>
      <c r="G1" s="3" t="s">
        <v>80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94555</v>
      </c>
      <c r="Q1" s="5" t="s">
        <v>37</v>
      </c>
      <c r="R1" s="140">
        <f>SUM(P11:P18)</f>
        <v>124.97704</v>
      </c>
    </row>
    <row r="2" spans="1:18" s="4" customFormat="1" ht="57.75" customHeight="1">
      <c r="A2" s="1"/>
      <c r="B2" s="146" t="s">
        <v>4</v>
      </c>
      <c r="C2" s="146"/>
      <c r="D2" s="145"/>
      <c r="E2" s="145"/>
      <c r="F2" s="9"/>
      <c r="G2" s="9"/>
      <c r="N2" s="10" t="s">
        <v>5</v>
      </c>
      <c r="O2" s="11"/>
      <c r="P2" s="12"/>
      <c r="Q2" s="5" t="s">
        <v>6</v>
      </c>
      <c r="R2" s="140"/>
    </row>
    <row r="3" spans="1:18" s="4" customFormat="1" ht="35.25" customHeight="1">
      <c r="A3" s="1"/>
      <c r="B3" s="146" t="s">
        <v>7</v>
      </c>
      <c r="C3" s="146"/>
      <c r="D3" s="145" t="s">
        <v>6</v>
      </c>
      <c r="E3" s="145"/>
      <c r="N3" s="10" t="s">
        <v>8</v>
      </c>
      <c r="O3" s="11"/>
      <c r="P3" s="78">
        <f>+O7</f>
        <v>0</v>
      </c>
      <c r="Q3" s="13"/>
      <c r="R3" s="140"/>
    </row>
    <row r="4" spans="1:18" s="4" customFormat="1" ht="35.25" customHeight="1" thickBot="1">
      <c r="A4" s="1"/>
      <c r="D4" s="14"/>
      <c r="E4" s="14"/>
      <c r="F4" s="10" t="s">
        <v>9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40"/>
    </row>
    <row r="5" spans="1:18" s="4" customFormat="1" ht="43.5" customHeight="1" thickTop="1" thickBot="1">
      <c r="A5" s="1"/>
      <c r="B5" s="21" t="s">
        <v>10</v>
      </c>
      <c r="C5" s="23"/>
      <c r="D5" s="24">
        <f>COUNTA(B11:B18)</f>
        <v>6</v>
      </c>
      <c r="E5" s="14"/>
      <c r="F5" s="10" t="s">
        <v>38</v>
      </c>
      <c r="G5" s="79">
        <v>1.1100000000000001</v>
      </c>
      <c r="N5" s="149" t="s">
        <v>12</v>
      </c>
      <c r="O5" s="149"/>
      <c r="P5" s="80">
        <f>P1-P2-P3</f>
        <v>94555</v>
      </c>
      <c r="Q5" s="13"/>
      <c r="R5" s="140">
        <f>R1</f>
        <v>124.97704</v>
      </c>
    </row>
    <row r="6" spans="1:18" s="4" customFormat="1" ht="43.5" customHeight="1" thickTop="1" thickBot="1">
      <c r="A6" s="1"/>
      <c r="B6" s="81" t="s">
        <v>64</v>
      </c>
      <c r="C6" s="81"/>
      <c r="D6" s="14"/>
      <c r="E6" s="14"/>
      <c r="F6" s="10" t="s">
        <v>39</v>
      </c>
      <c r="G6" s="82">
        <v>11.11</v>
      </c>
      <c r="Q6" s="13"/>
    </row>
    <row r="7" spans="1:18" s="4" customFormat="1" ht="27" customHeight="1" thickTop="1" thickBot="1">
      <c r="A7" s="170" t="s">
        <v>15</v>
      </c>
      <c r="B7" s="171"/>
      <c r="C7" s="172"/>
      <c r="D7" s="173" t="s">
        <v>16</v>
      </c>
      <c r="E7" s="174"/>
      <c r="F7" s="174"/>
      <c r="G7" s="83">
        <f t="shared" ref="G7:P7" si="0">SUM(G11:G18)</f>
        <v>0</v>
      </c>
      <c r="H7" s="84">
        <f t="shared" si="0"/>
        <v>0</v>
      </c>
      <c r="I7" s="85">
        <f t="shared" si="0"/>
        <v>0</v>
      </c>
      <c r="J7" s="85">
        <f t="shared" si="0"/>
        <v>15000</v>
      </c>
      <c r="K7" s="85">
        <f t="shared" si="0"/>
        <v>3685</v>
      </c>
      <c r="L7" s="85">
        <f t="shared" si="0"/>
        <v>0</v>
      </c>
      <c r="M7" s="86">
        <f t="shared" si="0"/>
        <v>75870</v>
      </c>
      <c r="N7" s="87">
        <f t="shared" si="0"/>
        <v>94555</v>
      </c>
      <c r="O7" s="88">
        <f t="shared" si="0"/>
        <v>0</v>
      </c>
      <c r="P7" s="4">
        <f t="shared" si="0"/>
        <v>124.97704</v>
      </c>
    </row>
    <row r="8" spans="1:18" ht="36" customHeight="1" thickTop="1" thickBot="1">
      <c r="A8" s="153"/>
      <c r="B8" s="158" t="s">
        <v>28</v>
      </c>
      <c r="C8" s="158" t="s">
        <v>17</v>
      </c>
      <c r="D8" s="175" t="s">
        <v>18</v>
      </c>
      <c r="E8" s="158" t="s">
        <v>40</v>
      </c>
      <c r="F8" s="177" t="s">
        <v>41</v>
      </c>
      <c r="G8" s="178" t="s">
        <v>21</v>
      </c>
      <c r="H8" s="187" t="s">
        <v>22</v>
      </c>
      <c r="I8" s="143" t="s">
        <v>23</v>
      </c>
      <c r="J8" s="142" t="s">
        <v>24</v>
      </c>
      <c r="K8" s="142" t="s">
        <v>25</v>
      </c>
      <c r="L8" s="164" t="s">
        <v>26</v>
      </c>
      <c r="M8" s="165"/>
      <c r="N8" s="167" t="s">
        <v>2</v>
      </c>
      <c r="O8" s="169" t="s">
        <v>27</v>
      </c>
      <c r="P8" s="180" t="s">
        <v>46</v>
      </c>
      <c r="Q8" s="17"/>
    </row>
    <row r="9" spans="1:18" ht="36" customHeight="1" thickTop="1" thickBot="1">
      <c r="A9" s="153"/>
      <c r="B9" s="158" t="s">
        <v>42</v>
      </c>
      <c r="C9" s="158"/>
      <c r="D9" s="176"/>
      <c r="E9" s="158"/>
      <c r="F9" s="177"/>
      <c r="G9" s="179"/>
      <c r="H9" s="187" t="s">
        <v>29</v>
      </c>
      <c r="I9" s="143" t="s">
        <v>29</v>
      </c>
      <c r="J9" s="143"/>
      <c r="K9" s="143" t="s">
        <v>30</v>
      </c>
      <c r="L9" s="183" t="s">
        <v>31</v>
      </c>
      <c r="M9" s="185" t="s">
        <v>32</v>
      </c>
      <c r="N9" s="167"/>
      <c r="O9" s="169"/>
      <c r="P9" s="181"/>
      <c r="Q9" s="17"/>
    </row>
    <row r="10" spans="1:18" ht="37.5" customHeight="1" thickTop="1" thickBot="1">
      <c r="A10" s="153"/>
      <c r="B10" s="158"/>
      <c r="C10" s="158"/>
      <c r="D10" s="176"/>
      <c r="E10" s="158"/>
      <c r="F10" s="177"/>
      <c r="G10" s="89" t="s">
        <v>33</v>
      </c>
      <c r="H10" s="187"/>
      <c r="I10" s="143"/>
      <c r="J10" s="143"/>
      <c r="K10" s="143"/>
      <c r="L10" s="184"/>
      <c r="M10" s="186"/>
      <c r="N10" s="167"/>
      <c r="O10" s="169"/>
      <c r="P10" s="182"/>
      <c r="Q10" s="17"/>
    </row>
    <row r="11" spans="1:18" ht="30" customHeight="1" thickTop="1">
      <c r="A11" s="40">
        <v>1</v>
      </c>
      <c r="B11" s="41">
        <v>41769</v>
      </c>
      <c r="C11" s="42" t="s">
        <v>49</v>
      </c>
      <c r="D11" s="90" t="s">
        <v>58</v>
      </c>
      <c r="E11" s="90" t="s">
        <v>65</v>
      </c>
      <c r="F11" s="91"/>
      <c r="G11" s="92"/>
      <c r="H11" s="93">
        <f>IF($D$3="si",($G$5/$G$6*G11),IF($D$3="no",G11*$G$4,0))</f>
        <v>0</v>
      </c>
      <c r="I11" s="47"/>
      <c r="J11" s="48"/>
      <c r="K11" s="94">
        <v>3685</v>
      </c>
      <c r="L11" s="94"/>
      <c r="M11" s="59"/>
      <c r="N11" s="50">
        <f>SUM(H11:M11)</f>
        <v>3685</v>
      </c>
      <c r="O11" s="51"/>
      <c r="P11" s="141">
        <v>4.8133999999999997</v>
      </c>
      <c r="Q11" s="17"/>
      <c r="R11" s="5"/>
    </row>
    <row r="12" spans="1:18" ht="30" customHeight="1">
      <c r="A12" s="53">
        <v>2</v>
      </c>
      <c r="B12" s="41">
        <v>41770</v>
      </c>
      <c r="C12" s="42" t="s">
        <v>49</v>
      </c>
      <c r="D12" s="90" t="s">
        <v>59</v>
      </c>
      <c r="E12" s="90" t="s">
        <v>65</v>
      </c>
      <c r="F12" s="91"/>
      <c r="G12" s="96"/>
      <c r="H12" s="93">
        <f>IF($D$3="si",($G$5/$G$6*G12),IF($D$3="no",G12*$G$4,0))</f>
        <v>0</v>
      </c>
      <c r="I12" s="47"/>
      <c r="J12" s="48"/>
      <c r="K12" s="94"/>
      <c r="L12" s="49"/>
      <c r="M12" s="59">
        <v>5600</v>
      </c>
      <c r="N12" s="50">
        <f>SUM(H12:M12)</f>
        <v>5600</v>
      </c>
      <c r="O12" s="56"/>
      <c r="P12" s="141">
        <v>7.3382500000000004</v>
      </c>
      <c r="Q12" s="17"/>
      <c r="R12" s="5"/>
    </row>
    <row r="13" spans="1:18" ht="30" customHeight="1">
      <c r="A13" s="53">
        <v>3</v>
      </c>
      <c r="B13" s="57">
        <v>41775</v>
      </c>
      <c r="C13" s="42" t="s">
        <v>49</v>
      </c>
      <c r="D13" s="90" t="s">
        <v>61</v>
      </c>
      <c r="E13" s="90" t="s">
        <v>65</v>
      </c>
      <c r="F13" s="91"/>
      <c r="G13" s="96"/>
      <c r="H13" s="93">
        <f t="shared" ref="H13:H18" si="1">IF($D$3="si",($G$5/$G$6*G13),IF($D$3="no",G13*$G$4,0))</f>
        <v>0</v>
      </c>
      <c r="I13" s="47"/>
      <c r="J13" s="48"/>
      <c r="K13" s="94"/>
      <c r="L13" s="49"/>
      <c r="M13" s="59">
        <v>12320</v>
      </c>
      <c r="N13" s="50">
        <f t="shared" ref="N13:N18" si="2">SUM(H13:M13)</f>
        <v>12320</v>
      </c>
      <c r="O13" s="56"/>
      <c r="P13" s="141">
        <v>16.247299999999999</v>
      </c>
      <c r="Q13" s="17"/>
      <c r="R13" s="5"/>
    </row>
    <row r="14" spans="1:18" ht="30" customHeight="1">
      <c r="A14" s="53">
        <v>4</v>
      </c>
      <c r="B14" s="57">
        <v>41776</v>
      </c>
      <c r="C14" s="42" t="s">
        <v>49</v>
      </c>
      <c r="D14" s="90" t="s">
        <v>77</v>
      </c>
      <c r="E14" s="90" t="s">
        <v>65</v>
      </c>
      <c r="F14" s="91"/>
      <c r="G14" s="96"/>
      <c r="H14" s="93">
        <f t="shared" si="1"/>
        <v>0</v>
      </c>
      <c r="I14" s="47"/>
      <c r="J14" s="48"/>
      <c r="K14" s="94"/>
      <c r="L14" s="49"/>
      <c r="M14" s="59">
        <v>53100</v>
      </c>
      <c r="N14" s="50">
        <f t="shared" si="2"/>
        <v>53100</v>
      </c>
      <c r="O14" s="56"/>
      <c r="P14" s="141">
        <v>70.2988</v>
      </c>
      <c r="Q14" s="17"/>
    </row>
    <row r="15" spans="1:18" ht="30" customHeight="1">
      <c r="A15" s="53">
        <v>5</v>
      </c>
      <c r="B15" s="57">
        <v>41776</v>
      </c>
      <c r="C15" s="42" t="s">
        <v>49</v>
      </c>
      <c r="D15" s="90" t="s">
        <v>50</v>
      </c>
      <c r="E15" s="90" t="s">
        <v>65</v>
      </c>
      <c r="F15" s="91"/>
      <c r="G15" s="96"/>
      <c r="H15" s="93">
        <f t="shared" si="1"/>
        <v>0</v>
      </c>
      <c r="I15" s="47"/>
      <c r="J15" s="48">
        <v>15000</v>
      </c>
      <c r="K15" s="94"/>
      <c r="L15" s="49"/>
      <c r="M15" s="59"/>
      <c r="N15" s="50">
        <f t="shared" si="2"/>
        <v>15000</v>
      </c>
      <c r="O15" s="56"/>
      <c r="P15" s="141">
        <v>19.8584</v>
      </c>
      <c r="Q15" s="17"/>
    </row>
    <row r="16" spans="1:18" ht="30" customHeight="1">
      <c r="A16" s="53">
        <v>6</v>
      </c>
      <c r="B16" s="57">
        <v>41776</v>
      </c>
      <c r="C16" s="42" t="s">
        <v>49</v>
      </c>
      <c r="D16" s="90" t="s">
        <v>59</v>
      </c>
      <c r="E16" s="90" t="s">
        <v>65</v>
      </c>
      <c r="F16" s="91"/>
      <c r="G16" s="96"/>
      <c r="H16" s="93">
        <f t="shared" si="1"/>
        <v>0</v>
      </c>
      <c r="I16" s="47"/>
      <c r="J16" s="48"/>
      <c r="K16" s="94"/>
      <c r="L16" s="49"/>
      <c r="M16" s="59">
        <v>4850</v>
      </c>
      <c r="N16" s="50">
        <f t="shared" si="2"/>
        <v>4850</v>
      </c>
      <c r="O16" s="56"/>
      <c r="P16" s="141">
        <v>6.42089</v>
      </c>
      <c r="Q16" s="17"/>
    </row>
    <row r="17" spans="1:17">
      <c r="A17" s="53">
        <v>7</v>
      </c>
      <c r="B17" s="57"/>
      <c r="C17" s="42"/>
      <c r="D17" s="90"/>
      <c r="E17" s="90"/>
      <c r="F17" s="91"/>
      <c r="G17" s="96"/>
      <c r="H17" s="93">
        <f t="shared" si="1"/>
        <v>0</v>
      </c>
      <c r="I17" s="47"/>
      <c r="J17" s="48"/>
      <c r="K17" s="94"/>
      <c r="L17" s="49"/>
      <c r="M17" s="59"/>
      <c r="N17" s="50">
        <f t="shared" si="2"/>
        <v>0</v>
      </c>
      <c r="O17" s="56"/>
      <c r="P17" s="95"/>
      <c r="Q17" s="17"/>
    </row>
    <row r="18" spans="1:17">
      <c r="A18" s="53">
        <v>8</v>
      </c>
      <c r="B18" s="57"/>
      <c r="C18" s="42"/>
      <c r="D18" s="90"/>
      <c r="E18" s="90"/>
      <c r="F18" s="91"/>
      <c r="G18" s="96"/>
      <c r="H18" s="93">
        <f t="shared" si="1"/>
        <v>0</v>
      </c>
      <c r="I18" s="47"/>
      <c r="J18" s="48"/>
      <c r="K18" s="94"/>
      <c r="L18" s="49"/>
      <c r="M18" s="59"/>
      <c r="N18" s="50">
        <f t="shared" si="2"/>
        <v>0</v>
      </c>
      <c r="O18" s="56"/>
      <c r="P18" s="95"/>
      <c r="Q18" s="17"/>
    </row>
    <row r="19" spans="1:17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Q19" s="17"/>
    </row>
    <row r="20" spans="1:17">
      <c r="A20" s="66"/>
      <c r="B20" s="67"/>
      <c r="C20" s="68"/>
      <c r="D20" s="69"/>
      <c r="E20" s="69"/>
      <c r="F20" s="70"/>
      <c r="G20" s="71"/>
      <c r="H20" s="72"/>
      <c r="I20" s="73"/>
      <c r="J20" s="73"/>
      <c r="K20" s="73"/>
      <c r="L20" s="73"/>
      <c r="M20" s="73"/>
      <c r="N20" s="74"/>
      <c r="O20" s="75"/>
      <c r="Q20" s="17"/>
    </row>
    <row r="21" spans="1:17">
      <c r="A21" s="62"/>
      <c r="B21" s="76" t="s">
        <v>43</v>
      </c>
      <c r="C21" s="76"/>
      <c r="D21" s="76"/>
      <c r="E21" s="63"/>
      <c r="F21" s="63"/>
      <c r="G21" s="76" t="s">
        <v>44</v>
      </c>
      <c r="H21" s="76"/>
      <c r="I21" s="76"/>
      <c r="J21" s="63"/>
      <c r="K21" s="63"/>
      <c r="L21" s="76" t="s">
        <v>45</v>
      </c>
      <c r="M21" s="76"/>
      <c r="N21" s="76"/>
      <c r="O21" s="63"/>
      <c r="Q21" s="17"/>
    </row>
    <row r="22" spans="1:17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Q22" s="17"/>
    </row>
    <row r="23" spans="1:17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Q23" s="17"/>
    </row>
  </sheetData>
  <mergeCells count="26"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1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H12:H18 J13:L18 I17:I18 J11:M12 H11:I11 M18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48" bottom="0.74803149606299213" header="0.31496062992125984" footer="0.31496062992125984"/>
  <pageSetup paperSize="9" scale="3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D4" sqref="D4"/>
    </sheetView>
  </sheetViews>
  <sheetFormatPr defaultColWidth="11.42578125" defaultRowHeight="15"/>
  <cols>
    <col min="2" max="2" width="12.7109375" style="101" bestFit="1" customWidth="1"/>
    <col min="3" max="3" width="11.5703125" style="102"/>
  </cols>
  <sheetData>
    <row r="1" spans="1:17">
      <c r="A1" s="104" t="s">
        <v>72</v>
      </c>
      <c r="B1" s="105" t="s">
        <v>70</v>
      </c>
      <c r="C1" s="106" t="s">
        <v>71</v>
      </c>
      <c r="E1" s="119" t="s">
        <v>73</v>
      </c>
      <c r="F1" s="120" t="s">
        <v>49</v>
      </c>
      <c r="G1" s="121" t="e">
        <f>SUM(E3:J3)</f>
        <v>#REF!</v>
      </c>
      <c r="L1" s="104" t="s">
        <v>73</v>
      </c>
      <c r="M1" s="117" t="s">
        <v>67</v>
      </c>
      <c r="N1" s="118" t="e">
        <f>SUM(L3:Q3)</f>
        <v>#REF!</v>
      </c>
    </row>
    <row r="2" spans="1:17">
      <c r="A2" s="107" t="s">
        <v>69</v>
      </c>
      <c r="B2" s="108">
        <f>'Expense EURO'!P1</f>
        <v>164.34950000000001</v>
      </c>
      <c r="C2" s="109">
        <f>B2</f>
        <v>164.34950000000001</v>
      </c>
      <c r="E2" s="131" t="s">
        <v>69</v>
      </c>
      <c r="F2" s="132" t="s">
        <v>52</v>
      </c>
      <c r="G2" s="132" t="s">
        <v>55</v>
      </c>
      <c r="H2" s="132" t="s">
        <v>56</v>
      </c>
      <c r="I2" s="132" t="s">
        <v>63</v>
      </c>
      <c r="J2" s="133" t="s">
        <v>64</v>
      </c>
      <c r="L2" s="131" t="s">
        <v>69</v>
      </c>
      <c r="M2" s="132" t="s">
        <v>52</v>
      </c>
      <c r="N2" s="132" t="s">
        <v>55</v>
      </c>
      <c r="O2" s="132" t="s">
        <v>56</v>
      </c>
      <c r="P2" s="132" t="s">
        <v>63</v>
      </c>
      <c r="Q2" s="133" t="s">
        <v>64</v>
      </c>
    </row>
    <row r="3" spans="1:17">
      <c r="A3" s="110" t="s">
        <v>52</v>
      </c>
      <c r="B3" s="111">
        <f>'Expense BRL'!P1</f>
        <v>34.5</v>
      </c>
      <c r="C3" s="112">
        <f>'Expense BRL'!P7</f>
        <v>11.19</v>
      </c>
      <c r="E3" s="134" t="e">
        <f t="shared" ref="E3:J3" si="0">SUM(E4:E100)</f>
        <v>#REF!</v>
      </c>
      <c r="F3" s="135" t="e">
        <f t="shared" si="0"/>
        <v>#REF!</v>
      </c>
      <c r="G3" s="135" t="e">
        <f t="shared" si="0"/>
        <v>#REF!</v>
      </c>
      <c r="H3" s="135" t="e">
        <f t="shared" si="0"/>
        <v>#REF!</v>
      </c>
      <c r="I3" s="135" t="e">
        <f t="shared" si="0"/>
        <v>#REF!</v>
      </c>
      <c r="J3" s="136" t="e">
        <f t="shared" si="0"/>
        <v>#REF!</v>
      </c>
      <c r="L3" s="137" t="e">
        <f t="shared" ref="L3:Q3" si="1">SUM(L4:L100)</f>
        <v>#REF!</v>
      </c>
      <c r="M3" s="138" t="e">
        <f t="shared" si="1"/>
        <v>#REF!</v>
      </c>
      <c r="N3" s="138" t="e">
        <f t="shared" si="1"/>
        <v>#REF!</v>
      </c>
      <c r="O3" s="138" t="e">
        <f t="shared" si="1"/>
        <v>#REF!</v>
      </c>
      <c r="P3" s="138" t="e">
        <f t="shared" si="1"/>
        <v>#REF!</v>
      </c>
      <c r="Q3" s="139" t="e">
        <f t="shared" si="1"/>
        <v>#REF!</v>
      </c>
    </row>
    <row r="4" spans="1:17">
      <c r="A4" s="110" t="s">
        <v>55</v>
      </c>
      <c r="B4" s="111">
        <f>'Expense PYG'!P1</f>
        <v>638415</v>
      </c>
      <c r="C4" s="112">
        <f>'Expense PYG'!P7</f>
        <v>101.46187999999999</v>
      </c>
      <c r="E4" s="122">
        <f>IF('Expense EURO'!$C11=TOTAL!$F$1,'Expense EURO'!N11,"")</f>
        <v>74.150000000000006</v>
      </c>
      <c r="F4" s="123">
        <f>IF('Expense BRL'!$C11=TOTAL!$F$1,'Expense BRL'!$P11,"")</f>
        <v>11.19</v>
      </c>
      <c r="G4" s="123">
        <f>IF('Expense PYG'!$C11=TOTAL!$F$1,'Expense PYG'!$P11,"")</f>
        <v>14.2607</v>
      </c>
      <c r="H4" s="123">
        <f>IF('Expense UYU'!$C11=TOTAL!$F$1,'Expense UYU'!$P11,"")</f>
        <v>15.816700000000001</v>
      </c>
      <c r="I4" s="123">
        <f>IF('Expense USD'!$C11=TOTAL!$F$1,'Expense USD'!$P11,"")</f>
        <v>193.12799999999999</v>
      </c>
      <c r="J4" s="124">
        <f>IF('Expense CLP'!$C11=TOTAL!$F$1,'Expense CLP'!$P11,"")</f>
        <v>4.8133999999999997</v>
      </c>
      <c r="L4" s="122" t="str">
        <f>IF('Expense EURO'!$C11=TOTAL!$M$1,'Expense EURO'!N11,"")</f>
        <v/>
      </c>
      <c r="M4" s="123" t="str">
        <f>IF('Expense BRL'!$C11=TOTAL!$M$1,'Expense BRL'!$P11,"")</f>
        <v/>
      </c>
      <c r="N4" s="123" t="str">
        <f>IF('Expense PYG'!$C11=TOTAL!$M$1,'Expense PYG'!$P11,"")</f>
        <v/>
      </c>
      <c r="O4" s="123" t="str">
        <f>IF('Expense UYU'!$C11=TOTAL!$M$1,'Expense UYU'!$P11,"")</f>
        <v/>
      </c>
      <c r="P4" s="123" t="str">
        <f>IF('Expense USD'!$C11=TOTAL!$M$1,'Expense USD'!$P11,"")</f>
        <v/>
      </c>
      <c r="Q4" s="124" t="str">
        <f>IF('Expense CLP'!$C11=TOTAL!$M$1,'Expense CLP'!$P11,"")</f>
        <v/>
      </c>
    </row>
    <row r="5" spans="1:17">
      <c r="A5" s="110" t="s">
        <v>56</v>
      </c>
      <c r="B5" s="111">
        <f>'Expense UYU'!P1</f>
        <v>7336.5599999999995</v>
      </c>
      <c r="C5" s="112">
        <f>'Expense UYU'!P7</f>
        <v>224.73040000000003</v>
      </c>
      <c r="E5" s="125">
        <f>IF('Expense EURO'!$C12=TOTAL!$F$1,'Expense EURO'!N12,"")</f>
        <v>1.95</v>
      </c>
      <c r="F5" s="126" t="str">
        <f>IF('Expense BRL'!$C12=TOTAL!$F$1,'Expense BRL'!$P12,"")</f>
        <v/>
      </c>
      <c r="G5" s="126">
        <f>IF('Expense PYG'!$C12=TOTAL!$F$1,'Expense PYG'!$P12,"")</f>
        <v>20.641300000000001</v>
      </c>
      <c r="H5" s="126">
        <f>IF('Expense UYU'!$C12=TOTAL!$F$1,'Expense UYU'!$P12,"")</f>
        <v>37.355600000000003</v>
      </c>
      <c r="I5" s="126" t="str">
        <f>IF('Expense USD'!$C12=TOTAL!$F$1,'Expense USD'!$P12,"")</f>
        <v/>
      </c>
      <c r="J5" s="127">
        <f>IF('Expense CLP'!$C12=TOTAL!$F$1,'Expense CLP'!$P12,"")</f>
        <v>7.3382500000000004</v>
      </c>
      <c r="L5" s="125" t="str">
        <f>IF('Expense EURO'!$C12=TOTAL!$M$1,'Expense EURO'!N12,"")</f>
        <v/>
      </c>
      <c r="M5" s="126" t="str">
        <f>IF('Expense BRL'!$C12=TOTAL!$M$1,'Expense BRL'!$P12,"")</f>
        <v/>
      </c>
      <c r="N5" s="126" t="str">
        <f>IF('Expense PYG'!$C12=TOTAL!$M$1,'Expense PYG'!$P12,"")</f>
        <v/>
      </c>
      <c r="O5" s="126" t="str">
        <f>IF('Expense UYU'!$C12=TOTAL!$M$1,'Expense UYU'!$P12,"")</f>
        <v/>
      </c>
      <c r="P5" s="126">
        <f>IF('Expense USD'!$C12=TOTAL!$M$1,'Expense USD'!$P12,"")</f>
        <v>10.994199999999999</v>
      </c>
      <c r="Q5" s="127" t="str">
        <f>IF('Expense CLP'!$C12=TOTAL!$M$1,'Expense CLP'!$P12,"")</f>
        <v/>
      </c>
    </row>
    <row r="6" spans="1:17">
      <c r="A6" s="110" t="s">
        <v>63</v>
      </c>
      <c r="B6" s="111">
        <f>'Expense USD'!P1</f>
        <v>455.98</v>
      </c>
      <c r="C6" s="112">
        <f>'Expense USD'!P7</f>
        <v>330.73361999999997</v>
      </c>
      <c r="E6" s="125">
        <f>IF('Expense EURO'!$C13=TOTAL!$F$1,'Expense EURO'!N13,"")</f>
        <v>1.95</v>
      </c>
      <c r="F6" s="126" t="str">
        <f>IF('Expense BRL'!$C13=TOTAL!$F$1,'Expense BRL'!$P13,"")</f>
        <v/>
      </c>
      <c r="G6" s="126">
        <f>IF('Expense PYG'!$C13=TOTAL!$F$1,'Expense PYG'!$P13,"")</f>
        <v>5.9542099999999998</v>
      </c>
      <c r="H6" s="126">
        <f>IF('Expense UYU'!$C13=TOTAL!$F$1,'Expense UYU'!$P13,"")</f>
        <v>55.267899999999997</v>
      </c>
      <c r="I6" s="126" t="str">
        <f>IF('Expense USD'!$C13=TOTAL!$F$1,'Expense USD'!$P13,"")</f>
        <v/>
      </c>
      <c r="J6" s="127">
        <f>IF('Expense CLP'!$C13=TOTAL!$F$1,'Expense CLP'!$P13,"")</f>
        <v>16.247299999999999</v>
      </c>
      <c r="L6" s="125" t="str">
        <f>IF('Expense EURO'!$C13=TOTAL!$M$1,'Expense EURO'!N13,"")</f>
        <v/>
      </c>
      <c r="M6" s="126" t="str">
        <f>IF('Expense BRL'!$C13=TOTAL!$M$1,'Expense BRL'!$P13,"")</f>
        <v/>
      </c>
      <c r="N6" s="126" t="str">
        <f>IF('Expense PYG'!$C13=TOTAL!$M$1,'Expense PYG'!$P13,"")</f>
        <v/>
      </c>
      <c r="O6" s="126" t="str">
        <f>IF('Expense UYU'!$C13=TOTAL!$M$1,'Expense UYU'!$P13,"")</f>
        <v/>
      </c>
      <c r="P6" s="126">
        <f>IF('Expense USD'!$C13=TOTAL!$M$1,'Expense USD'!$P13,"")</f>
        <v>4.76572</v>
      </c>
      <c r="Q6" s="127" t="str">
        <f>IF('Expense CLP'!$C13=TOTAL!$M$1,'Expense CLP'!$P13,"")</f>
        <v/>
      </c>
    </row>
    <row r="7" spans="1:17">
      <c r="A7" s="113" t="s">
        <v>64</v>
      </c>
      <c r="B7" s="114">
        <f>'Expense CLP'!P1</f>
        <v>94555</v>
      </c>
      <c r="C7" s="115">
        <f>'Expense CLP'!P7</f>
        <v>124.97704</v>
      </c>
      <c r="E7" s="125" t="str">
        <f>IF('Expense EURO'!$C14=TOTAL!$F$1,'Expense EURO'!N14,"")</f>
        <v/>
      </c>
      <c r="F7" s="126" t="str">
        <f>IF('Expense BRL'!$C14=TOTAL!$F$1,'Expense BRL'!$P14,"")</f>
        <v/>
      </c>
      <c r="G7" s="126">
        <f>IF('Expense PYG'!$C14=TOTAL!$F$1,'Expense PYG'!$P14,"")</f>
        <v>6.3511600000000001</v>
      </c>
      <c r="H7" s="126">
        <f>IF('Expense UYU'!$C14=TOTAL!$F$1,'Expense UYU'!$P14,"")</f>
        <v>16.776800000000001</v>
      </c>
      <c r="I7" s="126" t="str">
        <f>IF('Expense USD'!$C14=TOTAL!$F$1,'Expense USD'!$P14,"")</f>
        <v/>
      </c>
      <c r="J7" s="127">
        <f>IF('Expense CLP'!$C14=TOTAL!$F$1,'Expense CLP'!$P14,"")</f>
        <v>70.2988</v>
      </c>
      <c r="L7" s="125">
        <f>IF('Expense EURO'!$C14=TOTAL!$M$1,'Expense EURO'!N14,"")</f>
        <v>74.25</v>
      </c>
      <c r="M7" s="126" t="str">
        <f>IF('Expense BRL'!$C14=TOTAL!$M$1,'Expense BRL'!$P14,"")</f>
        <v/>
      </c>
      <c r="N7" s="126" t="str">
        <f>IF('Expense PYG'!$C14=TOTAL!$M$1,'Expense PYG'!$P14,"")</f>
        <v/>
      </c>
      <c r="O7" s="126" t="str">
        <f>IF('Expense UYU'!$C14=TOTAL!$M$1,'Expense UYU'!$P14,"")</f>
        <v/>
      </c>
      <c r="P7" s="126">
        <f>IF('Expense USD'!$C14=TOTAL!$M$1,'Expense USD'!$P14,"")</f>
        <v>52.430199999999999</v>
      </c>
      <c r="Q7" s="127" t="str">
        <f>IF('Expense CLP'!$C14=TOTAL!$M$1,'Expense CLP'!$P14,"")</f>
        <v/>
      </c>
    </row>
    <row r="8" spans="1:17">
      <c r="C8" s="116">
        <f>SUM(C2:C7)</f>
        <v>957.44244000000003</v>
      </c>
      <c r="D8" s="103"/>
      <c r="E8" s="125" t="str">
        <f>IF('Expense EURO'!$C15=TOTAL!$F$1,'Expense EURO'!N15,"")</f>
        <v/>
      </c>
      <c r="F8" s="126" t="str">
        <f>IF('Expense BRL'!$C15=TOTAL!$F$1,'Expense BRL'!$P15,"")</f>
        <v/>
      </c>
      <c r="G8" s="126">
        <f>IF('Expense PYG'!$C15=TOTAL!$F$1,'Expense PYG'!$P15,"")</f>
        <v>7.9389500000000002</v>
      </c>
      <c r="H8" s="126">
        <f>IF('Expense UYU'!$C15=TOTAL!$F$1,'Expense UYU'!$P15,"")</f>
        <v>47.274299999999997</v>
      </c>
      <c r="I8" s="126" t="str">
        <f>IF('Expense USD'!$C15=TOTAL!$F$1,'Expense USD'!$P15,"")</f>
        <v/>
      </c>
      <c r="J8" s="127">
        <f>IF('Expense CLP'!$C15=TOTAL!$F$1,'Expense CLP'!$P15,"")</f>
        <v>19.8584</v>
      </c>
      <c r="L8" s="125">
        <f>IF('Expense EURO'!$C15=TOTAL!$M$1,'Expense EURO'!N15,"")</f>
        <v>12.0495</v>
      </c>
      <c r="M8" s="126" t="str">
        <f>IF('Expense BRL'!$C15=TOTAL!$M$1,'Expense BRL'!$P15,"")</f>
        <v/>
      </c>
      <c r="N8" s="126" t="str">
        <f>IF('Expense PYG'!$C15=TOTAL!$M$1,'Expense PYG'!$P15,"")</f>
        <v/>
      </c>
      <c r="O8" s="126" t="str">
        <f>IF('Expense UYU'!$C15=TOTAL!$M$1,'Expense UYU'!$P15,"")</f>
        <v/>
      </c>
      <c r="P8" s="126">
        <f>IF('Expense USD'!$C15=TOTAL!$M$1,'Expense USD'!$P15,"")</f>
        <v>36.719900000000003</v>
      </c>
      <c r="Q8" s="127" t="str">
        <f>IF('Expense CLP'!$C15=TOTAL!$M$1,'Expense CLP'!$P15,"")</f>
        <v/>
      </c>
    </row>
    <row r="9" spans="1:17">
      <c r="E9" s="125" t="str">
        <f>IF('Expense EURO'!$C16=TOTAL!$F$1,'Expense EURO'!N16,"")</f>
        <v/>
      </c>
      <c r="F9" s="126" t="str">
        <f>IF('Expense BRL'!$C16=TOTAL!$F$1,'Expense BRL'!$P16,"")</f>
        <v/>
      </c>
      <c r="G9" s="126">
        <f>IF('Expense PYG'!$C16=TOTAL!$F$1,'Expense PYG'!$P16,"")</f>
        <v>6.3663999999999996</v>
      </c>
      <c r="H9" s="126">
        <f>IF('Expense UYU'!$C16=TOTAL!$F$1,'Expense UYU'!$P16,"")</f>
        <v>24.554200000000002</v>
      </c>
      <c r="I9" s="126" t="str">
        <f>IF('Expense USD'!$C16=TOTAL!$F$1,'Expense USD'!$P16,"")</f>
        <v/>
      </c>
      <c r="J9" s="127">
        <f>IF('Expense CLP'!$C16=TOTAL!$F$1,'Expense CLP'!$P16,"")</f>
        <v>6.42089</v>
      </c>
      <c r="L9" s="125" t="str">
        <f>IF('Expense EURO'!$C16=TOTAL!$M$1,'Expense EURO'!N16,"")</f>
        <v/>
      </c>
      <c r="M9" s="126" t="str">
        <f>IF('Expense BRL'!$C16=TOTAL!$M$1,'Expense BRL'!$P16,"")</f>
        <v/>
      </c>
      <c r="N9" s="126" t="str">
        <f>IF('Expense PYG'!$C16=TOTAL!$M$1,'Expense PYG'!$P16,"")</f>
        <v/>
      </c>
      <c r="O9" s="126" t="str">
        <f>IF('Expense UYU'!$C16=TOTAL!$M$1,'Expense UYU'!$P16,"")</f>
        <v/>
      </c>
      <c r="P9" s="126">
        <f>IF('Expense USD'!$C16=TOTAL!$M$1,'Expense USD'!$P16,"")</f>
        <v>32.695599999999999</v>
      </c>
      <c r="Q9" s="127" t="str">
        <f>IF('Expense CLP'!$C16=TOTAL!$M$1,'Expense CLP'!$P16,"")</f>
        <v/>
      </c>
    </row>
    <row r="10" spans="1:17">
      <c r="E10" s="125" t="str">
        <f>IF('Expense EURO'!$C17=TOTAL!$F$1,'Expense EURO'!N17,"")</f>
        <v/>
      </c>
      <c r="F10" s="126" t="str">
        <f>IF('Expense BRL'!$C17=TOTAL!$F$1,'Expense BRL'!$P17,"")</f>
        <v/>
      </c>
      <c r="G10" s="126">
        <f>IF('Expense PYG'!$C17=TOTAL!$F$1,'Expense PYG'!$P17,"")</f>
        <v>36.6068</v>
      </c>
      <c r="H10" s="126">
        <f>IF('Expense UYU'!$C17=TOTAL!$F$1,'Expense UYU'!$P17,"")</f>
        <v>27.684899999999999</v>
      </c>
      <c r="I10" s="126" t="str">
        <f>IF('Expense USD'!$C17=TOTAL!$F$1,'Expense USD'!$P17,"")</f>
        <v/>
      </c>
      <c r="J10" s="127" t="str">
        <f>IF('Expense CLP'!$C17=TOTAL!$F$1,'Expense CLP'!$P17,"")</f>
        <v/>
      </c>
      <c r="L10" s="125" t="str">
        <f>IF('Expense EURO'!$C17=TOTAL!$M$1,'Expense EURO'!N17,"")</f>
        <v/>
      </c>
      <c r="M10" s="126" t="str">
        <f>IF('Expense BRL'!$C17=TOTAL!$M$1,'Expense BRL'!$P17,"")</f>
        <v/>
      </c>
      <c r="N10" s="126" t="str">
        <f>IF('Expense PYG'!$C17=TOTAL!$M$1,'Expense PYG'!$P17,"")</f>
        <v/>
      </c>
      <c r="O10" s="126" t="str">
        <f>IF('Expense UYU'!$C17=TOTAL!$M$1,'Expense UYU'!$P17,"")</f>
        <v/>
      </c>
      <c r="P10" s="126" t="str">
        <f>IF('Expense USD'!$C17=TOTAL!$M$1,'Expense USD'!$P17,"")</f>
        <v/>
      </c>
      <c r="Q10" s="127" t="str">
        <f>IF('Expense CLP'!$C17=TOTAL!$M$1,'Expense CLP'!$P17,"")</f>
        <v/>
      </c>
    </row>
    <row r="11" spans="1:17">
      <c r="E11" s="125" t="e">
        <f>IF('Expense EURO'!#REF!=TOTAL!$F$1,'Expense EURO'!#REF!,"")</f>
        <v>#REF!</v>
      </c>
      <c r="F11" s="126" t="e">
        <f>IF('Expense BRL'!#REF!=TOTAL!$F$1,'Expense BRL'!#REF!,"")</f>
        <v>#REF!</v>
      </c>
      <c r="G11" s="126">
        <f>IF('Expense PYG'!$C18=TOTAL!$F$1,'Expense PYG'!$P18,"")</f>
        <v>3.3423600000000002</v>
      </c>
      <c r="H11" s="126" t="str">
        <f>IF('Expense UYU'!$C18=TOTAL!$F$1,'Expense UYU'!$P18,"")</f>
        <v/>
      </c>
      <c r="I11" s="126" t="str">
        <f>IF('Expense USD'!$C18=TOTAL!$F$1,'Expense USD'!$P18,"")</f>
        <v/>
      </c>
      <c r="J11" s="127" t="str">
        <f>IF('Expense CLP'!$C18=TOTAL!$F$1,'Expense CLP'!$P18,"")</f>
        <v/>
      </c>
      <c r="L11" s="125" t="e">
        <f>IF('Expense EURO'!#REF!=TOTAL!$M$1,'Expense EURO'!#REF!,"")</f>
        <v>#REF!</v>
      </c>
      <c r="M11" s="126" t="e">
        <f>IF('Expense BRL'!#REF!=TOTAL!$M$1,'Expense BRL'!#REF!,"")</f>
        <v>#REF!</v>
      </c>
      <c r="N11" s="126" t="str">
        <f>IF('Expense PYG'!$C18=TOTAL!$M$1,'Expense PYG'!$P18,"")</f>
        <v/>
      </c>
      <c r="O11" s="126" t="str">
        <f>IF('Expense UYU'!$C18=TOTAL!$M$1,'Expense UYU'!$P18,"")</f>
        <v/>
      </c>
      <c r="P11" s="126" t="str">
        <f>IF('Expense USD'!$C18=TOTAL!$M$1,'Expense USD'!$P18,"")</f>
        <v/>
      </c>
      <c r="Q11" s="127" t="str">
        <f>IF('Expense CLP'!$C18=TOTAL!$M$1,'Expense CLP'!$P18,"")</f>
        <v/>
      </c>
    </row>
    <row r="12" spans="1:17">
      <c r="E12" s="125" t="e">
        <f>IF('Expense EURO'!#REF!=TOTAL!$F$1,'Expense EURO'!#REF!,"")</f>
        <v>#REF!</v>
      </c>
      <c r="F12" s="126" t="e">
        <f>IF('Expense BRL'!#REF!=TOTAL!$F$1,'Expense BRL'!#REF!,"")</f>
        <v>#REF!</v>
      </c>
      <c r="G12" s="126" t="str">
        <f>IF('Expense PYG'!$C19=TOTAL!$F$1,'Expense PYG'!$P19,"")</f>
        <v/>
      </c>
      <c r="H12" s="126" t="e">
        <f>IF('Expense UYU'!#REF!=TOTAL!$F$1,'Expense UYU'!#REF!,"")</f>
        <v>#REF!</v>
      </c>
      <c r="I12" s="126" t="e">
        <f>IF('Expense USD'!#REF!=TOTAL!$F$1,'Expense USD'!#REF!,"")</f>
        <v>#REF!</v>
      </c>
      <c r="J12" s="127" t="e">
        <f>IF('Expense CLP'!#REF!=TOTAL!$F$1,'Expense CLP'!#REF!,"")</f>
        <v>#REF!</v>
      </c>
      <c r="L12" s="125" t="e">
        <f>IF('Expense EURO'!#REF!=TOTAL!$M$1,'Expense EURO'!#REF!,"")</f>
        <v>#REF!</v>
      </c>
      <c r="M12" s="126" t="e">
        <f>IF('Expense BRL'!#REF!=TOTAL!$M$1,'Expense BRL'!#REF!,"")</f>
        <v>#REF!</v>
      </c>
      <c r="N12" s="126" t="str">
        <f>IF('Expense PYG'!$C19=TOTAL!$M$1,'Expense PYG'!$P19,"")</f>
        <v/>
      </c>
      <c r="O12" s="126" t="e">
        <f>IF('Expense UYU'!#REF!=TOTAL!$M$1,'Expense UYU'!#REF!,"")</f>
        <v>#REF!</v>
      </c>
      <c r="P12" s="126" t="e">
        <f>IF('Expense USD'!#REF!=TOTAL!$M$1,'Expense USD'!#REF!,"")</f>
        <v>#REF!</v>
      </c>
      <c r="Q12" s="127" t="e">
        <f>IF('Expense CLP'!#REF!=TOTAL!$M$1,'Expense CLP'!#REF!,"")</f>
        <v>#REF!</v>
      </c>
    </row>
    <row r="13" spans="1:17">
      <c r="E13" s="125" t="e">
        <f>IF('Expense EURO'!#REF!=TOTAL!$F$1,'Expense EURO'!#REF!,"")</f>
        <v>#REF!</v>
      </c>
      <c r="F13" s="126" t="e">
        <f>IF('Expense BRL'!#REF!=TOTAL!$F$1,'Expense BRL'!#REF!,"")</f>
        <v>#REF!</v>
      </c>
      <c r="G13" s="126" t="e">
        <f>IF('Expense PYG'!#REF!=TOTAL!$F$1,'Expense PYG'!#REF!,"")</f>
        <v>#REF!</v>
      </c>
      <c r="H13" s="126" t="e">
        <f>IF('Expense UYU'!#REF!=TOTAL!$F$1,'Expense UYU'!#REF!,"")</f>
        <v>#REF!</v>
      </c>
      <c r="I13" s="126" t="e">
        <f>IF('Expense USD'!#REF!=TOTAL!$F$1,'Expense USD'!#REF!,"")</f>
        <v>#REF!</v>
      </c>
      <c r="J13" s="127" t="e">
        <f>IF('Expense CLP'!#REF!=TOTAL!$F$1,'Expense CLP'!#REF!,"")</f>
        <v>#REF!</v>
      </c>
      <c r="L13" s="125" t="e">
        <f>IF('Expense EURO'!#REF!=TOTAL!$M$1,'Expense EURO'!#REF!,"")</f>
        <v>#REF!</v>
      </c>
      <c r="M13" s="126" t="e">
        <f>IF('Expense BRL'!#REF!=TOTAL!$M$1,'Expense BRL'!#REF!,"")</f>
        <v>#REF!</v>
      </c>
      <c r="N13" s="126" t="e">
        <f>IF('Expense PYG'!#REF!=TOTAL!$M$1,'Expense PYG'!#REF!,"")</f>
        <v>#REF!</v>
      </c>
      <c r="O13" s="126" t="e">
        <f>IF('Expense UYU'!#REF!=TOTAL!$M$1,'Expense UYU'!#REF!,"")</f>
        <v>#REF!</v>
      </c>
      <c r="P13" s="126" t="e">
        <f>IF('Expense USD'!#REF!=TOTAL!$M$1,'Expense USD'!#REF!,"")</f>
        <v>#REF!</v>
      </c>
      <c r="Q13" s="127" t="e">
        <f>IF('Expense CLP'!#REF!=TOTAL!$M$1,'Expense CLP'!#REF!,"")</f>
        <v>#REF!</v>
      </c>
    </row>
    <row r="14" spans="1:17">
      <c r="E14" s="125" t="e">
        <f>IF('Expense EURO'!#REF!=TOTAL!$F$1,'Expense EURO'!#REF!,"")</f>
        <v>#REF!</v>
      </c>
      <c r="F14" s="126" t="e">
        <f>IF('Expense BRL'!#REF!=TOTAL!$F$1,'Expense BRL'!#REF!,"")</f>
        <v>#REF!</v>
      </c>
      <c r="G14" s="126" t="e">
        <f>IF('Expense PYG'!#REF!=TOTAL!$F$1,'Expense PYG'!#REF!,"")</f>
        <v>#REF!</v>
      </c>
      <c r="H14" s="126" t="e">
        <f>IF('Expense UYU'!#REF!=TOTAL!$F$1,'Expense UYU'!#REF!,"")</f>
        <v>#REF!</v>
      </c>
      <c r="I14" s="126" t="e">
        <f>IF('Expense USD'!#REF!=TOTAL!$F$1,'Expense USD'!#REF!,"")</f>
        <v>#REF!</v>
      </c>
      <c r="J14" s="127" t="e">
        <f>IF('Expense CLP'!#REF!=TOTAL!$F$1,'Expense CLP'!#REF!,"")</f>
        <v>#REF!</v>
      </c>
      <c r="L14" s="125" t="e">
        <f>IF('Expense EURO'!#REF!=TOTAL!$M$1,'Expense EURO'!#REF!,"")</f>
        <v>#REF!</v>
      </c>
      <c r="M14" s="126" t="e">
        <f>IF('Expense BRL'!#REF!=TOTAL!$M$1,'Expense BRL'!#REF!,"")</f>
        <v>#REF!</v>
      </c>
      <c r="N14" s="126" t="e">
        <f>IF('Expense PYG'!#REF!=TOTAL!$M$1,'Expense PYG'!#REF!,"")</f>
        <v>#REF!</v>
      </c>
      <c r="O14" s="126" t="e">
        <f>IF('Expense UYU'!#REF!=TOTAL!$M$1,'Expense UYU'!#REF!,"")</f>
        <v>#REF!</v>
      </c>
      <c r="P14" s="126" t="e">
        <f>IF('Expense USD'!#REF!=TOTAL!$M$1,'Expense USD'!#REF!,"")</f>
        <v>#REF!</v>
      </c>
      <c r="Q14" s="127" t="e">
        <f>IF('Expense CLP'!#REF!=TOTAL!$M$1,'Expense CLP'!#REF!,"")</f>
        <v>#REF!</v>
      </c>
    </row>
    <row r="15" spans="1:17">
      <c r="E15" s="125" t="e">
        <f>IF('Expense EURO'!#REF!=TOTAL!$F$1,'Expense EURO'!#REF!,"")</f>
        <v>#REF!</v>
      </c>
      <c r="F15" s="126" t="e">
        <f>IF('Expense BRL'!#REF!=TOTAL!$F$1,'Expense BRL'!#REF!,"")</f>
        <v>#REF!</v>
      </c>
      <c r="G15" s="126" t="e">
        <f>IF('Expense PYG'!#REF!=TOTAL!$F$1,'Expense PYG'!#REF!,"")</f>
        <v>#REF!</v>
      </c>
      <c r="H15" s="126" t="e">
        <f>IF('Expense UYU'!#REF!=TOTAL!$F$1,'Expense UYU'!#REF!,"")</f>
        <v>#REF!</v>
      </c>
      <c r="I15" s="126" t="e">
        <f>IF('Expense USD'!#REF!=TOTAL!$F$1,'Expense USD'!#REF!,"")</f>
        <v>#REF!</v>
      </c>
      <c r="J15" s="127" t="e">
        <f>IF('Expense CLP'!#REF!=TOTAL!$F$1,'Expense CLP'!#REF!,"")</f>
        <v>#REF!</v>
      </c>
      <c r="L15" s="125" t="e">
        <f>IF('Expense EURO'!#REF!=TOTAL!$M$1,'Expense EURO'!#REF!,"")</f>
        <v>#REF!</v>
      </c>
      <c r="M15" s="126" t="e">
        <f>IF('Expense BRL'!#REF!=TOTAL!$M$1,'Expense BRL'!#REF!,"")</f>
        <v>#REF!</v>
      </c>
      <c r="N15" s="126" t="e">
        <f>IF('Expense PYG'!#REF!=TOTAL!$M$1,'Expense PYG'!#REF!,"")</f>
        <v>#REF!</v>
      </c>
      <c r="O15" s="126" t="e">
        <f>IF('Expense UYU'!#REF!=TOTAL!$M$1,'Expense UYU'!#REF!,"")</f>
        <v>#REF!</v>
      </c>
      <c r="P15" s="126" t="e">
        <f>IF('Expense USD'!#REF!=TOTAL!$M$1,'Expense USD'!#REF!,"")</f>
        <v>#REF!</v>
      </c>
      <c r="Q15" s="127" t="e">
        <f>IF('Expense CLP'!#REF!=TOTAL!$M$1,'Expense CLP'!#REF!,"")</f>
        <v>#REF!</v>
      </c>
    </row>
    <row r="16" spans="1:17">
      <c r="E16" s="125" t="e">
        <f>IF('Expense EURO'!#REF!=TOTAL!$F$1,'Expense EURO'!#REF!,"")</f>
        <v>#REF!</v>
      </c>
      <c r="F16" s="126" t="e">
        <f>IF('Expense BRL'!#REF!=TOTAL!$F$1,'Expense BRL'!#REF!,"")</f>
        <v>#REF!</v>
      </c>
      <c r="G16" s="126" t="e">
        <f>IF('Expense PYG'!#REF!=TOTAL!$F$1,'Expense PYG'!#REF!,"")</f>
        <v>#REF!</v>
      </c>
      <c r="H16" s="126" t="e">
        <f>IF('Expense UYU'!#REF!=TOTAL!$F$1,'Expense UYU'!#REF!,"")</f>
        <v>#REF!</v>
      </c>
      <c r="I16" s="126" t="e">
        <f>IF('Expense USD'!#REF!=TOTAL!$F$1,'Expense USD'!#REF!,"")</f>
        <v>#REF!</v>
      </c>
      <c r="J16" s="127" t="e">
        <f>IF('Expense CLP'!#REF!=TOTAL!$F$1,'Expense CLP'!#REF!,"")</f>
        <v>#REF!</v>
      </c>
      <c r="L16" s="125" t="e">
        <f>IF('Expense EURO'!#REF!=TOTAL!$M$1,'Expense EURO'!#REF!,"")</f>
        <v>#REF!</v>
      </c>
      <c r="M16" s="126" t="e">
        <f>IF('Expense BRL'!#REF!=TOTAL!$M$1,'Expense BRL'!#REF!,"")</f>
        <v>#REF!</v>
      </c>
      <c r="N16" s="126" t="e">
        <f>IF('Expense PYG'!#REF!=TOTAL!$M$1,'Expense PYG'!#REF!,"")</f>
        <v>#REF!</v>
      </c>
      <c r="O16" s="126" t="e">
        <f>IF('Expense UYU'!#REF!=TOTAL!$M$1,'Expense UYU'!#REF!,"")</f>
        <v>#REF!</v>
      </c>
      <c r="P16" s="126" t="e">
        <f>IF('Expense USD'!#REF!=TOTAL!$M$1,'Expense USD'!#REF!,"")</f>
        <v>#REF!</v>
      </c>
      <c r="Q16" s="127" t="e">
        <f>IF('Expense CLP'!#REF!=TOTAL!$M$1,'Expense CLP'!#REF!,"")</f>
        <v>#REF!</v>
      </c>
    </row>
    <row r="17" spans="5:17">
      <c r="E17" s="125" t="e">
        <f>IF('Expense EURO'!#REF!=TOTAL!$F$1,'Expense EURO'!#REF!,"")</f>
        <v>#REF!</v>
      </c>
      <c r="F17" s="126" t="e">
        <f>IF('Expense BRL'!#REF!=TOTAL!$F$1,'Expense BRL'!#REF!,"")</f>
        <v>#REF!</v>
      </c>
      <c r="G17" s="126" t="e">
        <f>IF('Expense PYG'!#REF!=TOTAL!$F$1,'Expense PYG'!#REF!,"")</f>
        <v>#REF!</v>
      </c>
      <c r="H17" s="126" t="e">
        <f>IF('Expense UYU'!#REF!=TOTAL!$F$1,'Expense UYU'!#REF!,"")</f>
        <v>#REF!</v>
      </c>
      <c r="I17" s="126" t="e">
        <f>IF('Expense USD'!#REF!=TOTAL!$F$1,'Expense USD'!#REF!,"")</f>
        <v>#REF!</v>
      </c>
      <c r="J17" s="127" t="e">
        <f>IF('Expense CLP'!#REF!=TOTAL!$F$1,'Expense CLP'!#REF!,"")</f>
        <v>#REF!</v>
      </c>
      <c r="L17" s="125" t="e">
        <f>IF('Expense EURO'!#REF!=TOTAL!$M$1,'Expense EURO'!#REF!,"")</f>
        <v>#REF!</v>
      </c>
      <c r="M17" s="126" t="e">
        <f>IF('Expense BRL'!#REF!=TOTAL!$M$1,'Expense BRL'!#REF!,"")</f>
        <v>#REF!</v>
      </c>
      <c r="N17" s="126" t="e">
        <f>IF('Expense PYG'!#REF!=TOTAL!$M$1,'Expense PYG'!#REF!,"")</f>
        <v>#REF!</v>
      </c>
      <c r="O17" s="126" t="e">
        <f>IF('Expense UYU'!#REF!=TOTAL!$M$1,'Expense UYU'!#REF!,"")</f>
        <v>#REF!</v>
      </c>
      <c r="P17" s="126" t="e">
        <f>IF('Expense USD'!#REF!=TOTAL!$M$1,'Expense USD'!#REF!,"")</f>
        <v>#REF!</v>
      </c>
      <c r="Q17" s="127" t="e">
        <f>IF('Expense CLP'!#REF!=TOTAL!$M$1,'Expense CLP'!#REF!,"")</f>
        <v>#REF!</v>
      </c>
    </row>
    <row r="18" spans="5:17">
      <c r="E18" s="125" t="e">
        <f>IF('Expense EURO'!#REF!=TOTAL!$F$1,'Expense EURO'!#REF!,"")</f>
        <v>#REF!</v>
      </c>
      <c r="F18" s="126" t="e">
        <f>IF('Expense BRL'!#REF!=TOTAL!$F$1,'Expense BRL'!#REF!,"")</f>
        <v>#REF!</v>
      </c>
      <c r="G18" s="126" t="e">
        <f>IF('Expense PYG'!#REF!=TOTAL!$F$1,'Expense PYG'!#REF!,"")</f>
        <v>#REF!</v>
      </c>
      <c r="H18" s="126" t="e">
        <f>IF('Expense UYU'!#REF!=TOTAL!$F$1,'Expense UYU'!#REF!,"")</f>
        <v>#REF!</v>
      </c>
      <c r="I18" s="126" t="e">
        <f>IF('Expense USD'!#REF!=TOTAL!$F$1,'Expense USD'!#REF!,"")</f>
        <v>#REF!</v>
      </c>
      <c r="J18" s="127" t="e">
        <f>IF('Expense CLP'!#REF!=TOTAL!$F$1,'Expense CLP'!#REF!,"")</f>
        <v>#REF!</v>
      </c>
      <c r="L18" s="125" t="e">
        <f>IF('Expense EURO'!#REF!=TOTAL!$M$1,'Expense EURO'!#REF!,"")</f>
        <v>#REF!</v>
      </c>
      <c r="M18" s="126" t="e">
        <f>IF('Expense BRL'!#REF!=TOTAL!$M$1,'Expense BRL'!#REF!,"")</f>
        <v>#REF!</v>
      </c>
      <c r="N18" s="126" t="e">
        <f>IF('Expense PYG'!#REF!=TOTAL!$M$1,'Expense PYG'!#REF!,"")</f>
        <v>#REF!</v>
      </c>
      <c r="O18" s="126" t="e">
        <f>IF('Expense UYU'!#REF!=TOTAL!$M$1,'Expense UYU'!#REF!,"")</f>
        <v>#REF!</v>
      </c>
      <c r="P18" s="126" t="e">
        <f>IF('Expense USD'!#REF!=TOTAL!$M$1,'Expense USD'!#REF!,"")</f>
        <v>#REF!</v>
      </c>
      <c r="Q18" s="127" t="e">
        <f>IF('Expense CLP'!#REF!=TOTAL!$M$1,'Expense CLP'!#REF!,"")</f>
        <v>#REF!</v>
      </c>
    </row>
    <row r="19" spans="5:17">
      <c r="E19" s="125" t="e">
        <f>IF('Expense EURO'!#REF!=TOTAL!$F$1,'Expense EURO'!#REF!,"")</f>
        <v>#REF!</v>
      </c>
      <c r="F19" s="126" t="e">
        <f>IF('Expense BRL'!#REF!=TOTAL!$F$1,'Expense BRL'!#REF!,"")</f>
        <v>#REF!</v>
      </c>
      <c r="G19" s="126" t="e">
        <f>IF('Expense PYG'!#REF!=TOTAL!$F$1,'Expense PYG'!#REF!,"")</f>
        <v>#REF!</v>
      </c>
      <c r="H19" s="126" t="e">
        <f>IF('Expense UYU'!#REF!=TOTAL!$F$1,'Expense UYU'!#REF!,"")</f>
        <v>#REF!</v>
      </c>
      <c r="I19" s="126" t="e">
        <f>IF('Expense USD'!#REF!=TOTAL!$F$1,'Expense USD'!#REF!,"")</f>
        <v>#REF!</v>
      </c>
      <c r="J19" s="127" t="e">
        <f>IF('Expense CLP'!#REF!=TOTAL!$F$1,'Expense CLP'!#REF!,"")</f>
        <v>#REF!</v>
      </c>
      <c r="L19" s="125" t="e">
        <f>IF('Expense EURO'!#REF!=TOTAL!$M$1,'Expense EURO'!#REF!,"")</f>
        <v>#REF!</v>
      </c>
      <c r="M19" s="126" t="e">
        <f>IF('Expense BRL'!#REF!=TOTAL!$M$1,'Expense BRL'!#REF!,"")</f>
        <v>#REF!</v>
      </c>
      <c r="N19" s="126" t="e">
        <f>IF('Expense PYG'!#REF!=TOTAL!$M$1,'Expense PYG'!#REF!,"")</f>
        <v>#REF!</v>
      </c>
      <c r="O19" s="126" t="e">
        <f>IF('Expense UYU'!#REF!=TOTAL!$M$1,'Expense UYU'!#REF!,"")</f>
        <v>#REF!</v>
      </c>
      <c r="P19" s="126" t="e">
        <f>IF('Expense USD'!#REF!=TOTAL!$M$1,'Expense USD'!#REF!,"")</f>
        <v>#REF!</v>
      </c>
      <c r="Q19" s="127" t="e">
        <f>IF('Expense CLP'!#REF!=TOTAL!$M$1,'Expense CLP'!#REF!,"")</f>
        <v>#REF!</v>
      </c>
    </row>
    <row r="20" spans="5:17">
      <c r="E20" s="125" t="e">
        <f>IF('Expense EURO'!#REF!=TOTAL!$F$1,'Expense EURO'!#REF!,"")</f>
        <v>#REF!</v>
      </c>
      <c r="F20" s="126" t="e">
        <f>IF('Expense BRL'!#REF!=TOTAL!$F$1,'Expense BRL'!#REF!,"")</f>
        <v>#REF!</v>
      </c>
      <c r="G20" s="126" t="e">
        <f>IF('Expense PYG'!#REF!=TOTAL!$F$1,'Expense PYG'!#REF!,"")</f>
        <v>#REF!</v>
      </c>
      <c r="H20" s="126" t="e">
        <f>IF('Expense UYU'!#REF!=TOTAL!$F$1,'Expense UYU'!#REF!,"")</f>
        <v>#REF!</v>
      </c>
      <c r="I20" s="126" t="e">
        <f>IF('Expense USD'!#REF!=TOTAL!$F$1,'Expense USD'!#REF!,"")</f>
        <v>#REF!</v>
      </c>
      <c r="J20" s="127" t="e">
        <f>IF('Expense CLP'!#REF!=TOTAL!$F$1,'Expense CLP'!#REF!,"")</f>
        <v>#REF!</v>
      </c>
      <c r="L20" s="125" t="e">
        <f>IF('Expense EURO'!#REF!=TOTAL!$M$1,'Expense EURO'!#REF!,"")</f>
        <v>#REF!</v>
      </c>
      <c r="M20" s="126" t="e">
        <f>IF('Expense BRL'!#REF!=TOTAL!$M$1,'Expense BRL'!#REF!,"")</f>
        <v>#REF!</v>
      </c>
      <c r="N20" s="126" t="e">
        <f>IF('Expense PYG'!#REF!=TOTAL!$M$1,'Expense PYG'!#REF!,"")</f>
        <v>#REF!</v>
      </c>
      <c r="O20" s="126" t="e">
        <f>IF('Expense UYU'!#REF!=TOTAL!$M$1,'Expense UYU'!#REF!,"")</f>
        <v>#REF!</v>
      </c>
      <c r="P20" s="126" t="e">
        <f>IF('Expense USD'!#REF!=TOTAL!$M$1,'Expense USD'!#REF!,"")</f>
        <v>#REF!</v>
      </c>
      <c r="Q20" s="127" t="e">
        <f>IF('Expense CLP'!#REF!=TOTAL!$M$1,'Expense CLP'!#REF!,"")</f>
        <v>#REF!</v>
      </c>
    </row>
    <row r="21" spans="5:17">
      <c r="E21" s="125" t="e">
        <f>IF('Expense EURO'!#REF!=TOTAL!$F$1,'Expense EURO'!#REF!,"")</f>
        <v>#REF!</v>
      </c>
      <c r="F21" s="126" t="e">
        <f>IF('Expense BRL'!#REF!=TOTAL!$F$1,'Expense BRL'!#REF!,"")</f>
        <v>#REF!</v>
      </c>
      <c r="G21" s="126" t="e">
        <f>IF('Expense PYG'!#REF!=TOTAL!$F$1,'Expense PYG'!#REF!,"")</f>
        <v>#REF!</v>
      </c>
      <c r="H21" s="126" t="e">
        <f>IF('Expense UYU'!#REF!=TOTAL!$F$1,'Expense UYU'!#REF!,"")</f>
        <v>#REF!</v>
      </c>
      <c r="I21" s="126" t="e">
        <f>IF('Expense USD'!#REF!=TOTAL!$F$1,'Expense USD'!#REF!,"")</f>
        <v>#REF!</v>
      </c>
      <c r="J21" s="127" t="e">
        <f>IF('Expense CLP'!#REF!=TOTAL!$F$1,'Expense CLP'!#REF!,"")</f>
        <v>#REF!</v>
      </c>
      <c r="L21" s="125" t="e">
        <f>IF('Expense EURO'!#REF!=TOTAL!$M$1,'Expense EURO'!#REF!,"")</f>
        <v>#REF!</v>
      </c>
      <c r="M21" s="126" t="e">
        <f>IF('Expense BRL'!#REF!=TOTAL!$M$1,'Expense BRL'!#REF!,"")</f>
        <v>#REF!</v>
      </c>
      <c r="N21" s="126" t="e">
        <f>IF('Expense PYG'!#REF!=TOTAL!$M$1,'Expense PYG'!#REF!,"")</f>
        <v>#REF!</v>
      </c>
      <c r="O21" s="126" t="e">
        <f>IF('Expense UYU'!#REF!=TOTAL!$M$1,'Expense UYU'!#REF!,"")</f>
        <v>#REF!</v>
      </c>
      <c r="P21" s="126" t="e">
        <f>IF('Expense USD'!#REF!=TOTAL!$M$1,'Expense USD'!#REF!,"")</f>
        <v>#REF!</v>
      </c>
      <c r="Q21" s="127" t="e">
        <f>IF('Expense CLP'!#REF!=TOTAL!$M$1,'Expense CLP'!#REF!,"")</f>
        <v>#REF!</v>
      </c>
    </row>
    <row r="22" spans="5:17">
      <c r="E22" s="125" t="e">
        <f>IF('Expense EURO'!#REF!=TOTAL!$F$1,'Expense EURO'!#REF!,"")</f>
        <v>#REF!</v>
      </c>
      <c r="F22" s="126" t="e">
        <f>IF('Expense BRL'!#REF!=TOTAL!$F$1,'Expense BRL'!#REF!,"")</f>
        <v>#REF!</v>
      </c>
      <c r="G22" s="126" t="e">
        <f>IF('Expense PYG'!#REF!=TOTAL!$F$1,'Expense PYG'!#REF!,"")</f>
        <v>#REF!</v>
      </c>
      <c r="H22" s="126" t="e">
        <f>IF('Expense UYU'!#REF!=TOTAL!$F$1,'Expense UYU'!#REF!,"")</f>
        <v>#REF!</v>
      </c>
      <c r="I22" s="126" t="e">
        <f>IF('Expense USD'!#REF!=TOTAL!$F$1,'Expense USD'!#REF!,"")</f>
        <v>#REF!</v>
      </c>
      <c r="J22" s="127" t="e">
        <f>IF('Expense CLP'!#REF!=TOTAL!$F$1,'Expense CLP'!#REF!,"")</f>
        <v>#REF!</v>
      </c>
      <c r="L22" s="125" t="e">
        <f>IF('Expense EURO'!#REF!=TOTAL!$M$1,'Expense EURO'!#REF!,"")</f>
        <v>#REF!</v>
      </c>
      <c r="M22" s="126" t="e">
        <f>IF('Expense BRL'!#REF!=TOTAL!$M$1,'Expense BRL'!#REF!,"")</f>
        <v>#REF!</v>
      </c>
      <c r="N22" s="126" t="e">
        <f>IF('Expense PYG'!#REF!=TOTAL!$M$1,'Expense PYG'!#REF!,"")</f>
        <v>#REF!</v>
      </c>
      <c r="O22" s="126" t="e">
        <f>IF('Expense UYU'!#REF!=TOTAL!$M$1,'Expense UYU'!#REF!,"")</f>
        <v>#REF!</v>
      </c>
      <c r="P22" s="126" t="e">
        <f>IF('Expense USD'!#REF!=TOTAL!$M$1,'Expense USD'!#REF!,"")</f>
        <v>#REF!</v>
      </c>
      <c r="Q22" s="127" t="e">
        <f>IF('Expense CLP'!#REF!=TOTAL!$M$1,'Expense CLP'!#REF!,"")</f>
        <v>#REF!</v>
      </c>
    </row>
    <row r="23" spans="5:17">
      <c r="E23" s="125" t="e">
        <f>IF('Expense EURO'!#REF!=TOTAL!$F$1,'Expense EURO'!#REF!,"")</f>
        <v>#REF!</v>
      </c>
      <c r="F23" s="126" t="e">
        <f>IF('Expense BRL'!#REF!=TOTAL!$F$1,'Expense BRL'!#REF!,"")</f>
        <v>#REF!</v>
      </c>
      <c r="G23" s="126" t="e">
        <f>IF('Expense PYG'!#REF!=TOTAL!$F$1,'Expense PYG'!#REF!,"")</f>
        <v>#REF!</v>
      </c>
      <c r="H23" s="126" t="e">
        <f>IF('Expense UYU'!#REF!=TOTAL!$F$1,'Expense UYU'!#REF!,"")</f>
        <v>#REF!</v>
      </c>
      <c r="I23" s="126" t="e">
        <f>IF('Expense USD'!#REF!=TOTAL!$F$1,'Expense USD'!#REF!,"")</f>
        <v>#REF!</v>
      </c>
      <c r="J23" s="127" t="e">
        <f>IF('Expense CLP'!#REF!=TOTAL!$F$1,'Expense CLP'!#REF!,"")</f>
        <v>#REF!</v>
      </c>
      <c r="L23" s="125" t="e">
        <f>IF('Expense EURO'!#REF!=TOTAL!$M$1,'Expense EURO'!#REF!,"")</f>
        <v>#REF!</v>
      </c>
      <c r="M23" s="126" t="e">
        <f>IF('Expense BRL'!#REF!=TOTAL!$M$1,'Expense BRL'!#REF!,"")</f>
        <v>#REF!</v>
      </c>
      <c r="N23" s="126" t="e">
        <f>IF('Expense PYG'!#REF!=TOTAL!$M$1,'Expense PYG'!#REF!,"")</f>
        <v>#REF!</v>
      </c>
      <c r="O23" s="126" t="e">
        <f>IF('Expense UYU'!#REF!=TOTAL!$M$1,'Expense UYU'!#REF!,"")</f>
        <v>#REF!</v>
      </c>
      <c r="P23" s="126" t="e">
        <f>IF('Expense USD'!#REF!=TOTAL!$M$1,'Expense USD'!#REF!,"")</f>
        <v>#REF!</v>
      </c>
      <c r="Q23" s="127" t="e">
        <f>IF('Expense CLP'!#REF!=TOTAL!$M$1,'Expense CLP'!#REF!,"")</f>
        <v>#REF!</v>
      </c>
    </row>
    <row r="24" spans="5:17">
      <c r="E24" s="125" t="e">
        <f>IF('Expense EURO'!#REF!=TOTAL!$F$1,'Expense EURO'!#REF!,"")</f>
        <v>#REF!</v>
      </c>
      <c r="F24" s="126" t="e">
        <f>IF('Expense BRL'!#REF!=TOTAL!$F$1,'Expense BRL'!#REF!,"")</f>
        <v>#REF!</v>
      </c>
      <c r="G24" s="126" t="e">
        <f>IF('Expense PYG'!#REF!=TOTAL!$F$1,'Expense PYG'!#REF!,"")</f>
        <v>#REF!</v>
      </c>
      <c r="H24" s="126" t="e">
        <f>IF('Expense UYU'!#REF!=TOTAL!$F$1,'Expense UYU'!#REF!,"")</f>
        <v>#REF!</v>
      </c>
      <c r="I24" s="126" t="e">
        <f>IF('Expense USD'!#REF!=TOTAL!$F$1,'Expense USD'!#REF!,"")</f>
        <v>#REF!</v>
      </c>
      <c r="J24" s="127" t="e">
        <f>IF('Expense CLP'!#REF!=TOTAL!$F$1,'Expense CLP'!#REF!,"")</f>
        <v>#REF!</v>
      </c>
      <c r="L24" s="125" t="e">
        <f>IF('Expense EURO'!#REF!=TOTAL!$M$1,'Expense EURO'!#REF!,"")</f>
        <v>#REF!</v>
      </c>
      <c r="M24" s="126" t="e">
        <f>IF('Expense BRL'!#REF!=TOTAL!$M$1,'Expense BRL'!#REF!,"")</f>
        <v>#REF!</v>
      </c>
      <c r="N24" s="126" t="e">
        <f>IF('Expense PYG'!#REF!=TOTAL!$M$1,'Expense PYG'!#REF!,"")</f>
        <v>#REF!</v>
      </c>
      <c r="O24" s="126" t="e">
        <f>IF('Expense UYU'!#REF!=TOTAL!$M$1,'Expense UYU'!#REF!,"")</f>
        <v>#REF!</v>
      </c>
      <c r="P24" s="126" t="e">
        <f>IF('Expense USD'!#REF!=TOTAL!$M$1,'Expense USD'!#REF!,"")</f>
        <v>#REF!</v>
      </c>
      <c r="Q24" s="127" t="e">
        <f>IF('Expense CLP'!#REF!=TOTAL!$M$1,'Expense CLP'!#REF!,"")</f>
        <v>#REF!</v>
      </c>
    </row>
    <row r="25" spans="5:17">
      <c r="E25" s="125" t="e">
        <f>IF('Expense EURO'!#REF!=TOTAL!$F$1,'Expense EURO'!#REF!,"")</f>
        <v>#REF!</v>
      </c>
      <c r="F25" s="126" t="e">
        <f>IF('Expense BRL'!#REF!=TOTAL!$F$1,'Expense BRL'!#REF!,"")</f>
        <v>#REF!</v>
      </c>
      <c r="G25" s="126" t="e">
        <f>IF('Expense PYG'!#REF!=TOTAL!$F$1,'Expense PYG'!#REF!,"")</f>
        <v>#REF!</v>
      </c>
      <c r="H25" s="126" t="e">
        <f>IF('Expense UYU'!#REF!=TOTAL!$F$1,'Expense UYU'!#REF!,"")</f>
        <v>#REF!</v>
      </c>
      <c r="I25" s="126" t="e">
        <f>IF('Expense USD'!#REF!=TOTAL!$F$1,'Expense USD'!#REF!,"")</f>
        <v>#REF!</v>
      </c>
      <c r="J25" s="127" t="e">
        <f>IF('Expense CLP'!#REF!=TOTAL!$F$1,'Expense CLP'!#REF!,"")</f>
        <v>#REF!</v>
      </c>
      <c r="L25" s="125" t="e">
        <f>IF('Expense EURO'!#REF!=TOTAL!$M$1,'Expense EURO'!#REF!,"")</f>
        <v>#REF!</v>
      </c>
      <c r="M25" s="126" t="e">
        <f>IF('Expense BRL'!#REF!=TOTAL!$M$1,'Expense BRL'!#REF!,"")</f>
        <v>#REF!</v>
      </c>
      <c r="N25" s="126" t="e">
        <f>IF('Expense PYG'!#REF!=TOTAL!$M$1,'Expense PYG'!#REF!,"")</f>
        <v>#REF!</v>
      </c>
      <c r="O25" s="126" t="e">
        <f>IF('Expense UYU'!#REF!=TOTAL!$M$1,'Expense UYU'!#REF!,"")</f>
        <v>#REF!</v>
      </c>
      <c r="P25" s="126" t="e">
        <f>IF('Expense USD'!#REF!=TOTAL!$M$1,'Expense USD'!#REF!,"")</f>
        <v>#REF!</v>
      </c>
      <c r="Q25" s="127" t="e">
        <f>IF('Expense CLP'!#REF!=TOTAL!$M$1,'Expense CLP'!#REF!,"")</f>
        <v>#REF!</v>
      </c>
    </row>
    <row r="26" spans="5:17">
      <c r="E26" s="125" t="e">
        <f>IF('Expense EURO'!#REF!=TOTAL!$F$1,'Expense EURO'!#REF!,"")</f>
        <v>#REF!</v>
      </c>
      <c r="F26" s="126" t="e">
        <f>IF('Expense BRL'!#REF!=TOTAL!$F$1,'Expense BRL'!#REF!,"")</f>
        <v>#REF!</v>
      </c>
      <c r="G26" s="126" t="e">
        <f>IF('Expense PYG'!#REF!=TOTAL!$F$1,'Expense PYG'!#REF!,"")</f>
        <v>#REF!</v>
      </c>
      <c r="H26" s="126" t="e">
        <f>IF('Expense UYU'!#REF!=TOTAL!$F$1,'Expense UYU'!#REF!,"")</f>
        <v>#REF!</v>
      </c>
      <c r="I26" s="126" t="e">
        <f>IF('Expense USD'!#REF!=TOTAL!$F$1,'Expense USD'!#REF!,"")</f>
        <v>#REF!</v>
      </c>
      <c r="J26" s="127" t="e">
        <f>IF('Expense CLP'!#REF!=TOTAL!$F$1,'Expense CLP'!#REF!,"")</f>
        <v>#REF!</v>
      </c>
      <c r="L26" s="125" t="e">
        <f>IF('Expense EURO'!#REF!=TOTAL!$M$1,'Expense EURO'!#REF!,"")</f>
        <v>#REF!</v>
      </c>
      <c r="M26" s="126" t="e">
        <f>IF('Expense BRL'!#REF!=TOTAL!$M$1,'Expense BRL'!#REF!,"")</f>
        <v>#REF!</v>
      </c>
      <c r="N26" s="126" t="e">
        <f>IF('Expense PYG'!#REF!=TOTAL!$M$1,'Expense PYG'!#REF!,"")</f>
        <v>#REF!</v>
      </c>
      <c r="O26" s="126" t="e">
        <f>IF('Expense UYU'!#REF!=TOTAL!$M$1,'Expense UYU'!#REF!,"")</f>
        <v>#REF!</v>
      </c>
      <c r="P26" s="126" t="e">
        <f>IF('Expense USD'!#REF!=TOTAL!$M$1,'Expense USD'!#REF!,"")</f>
        <v>#REF!</v>
      </c>
      <c r="Q26" s="127" t="e">
        <f>IF('Expense CLP'!#REF!=TOTAL!$M$1,'Expense CLP'!#REF!,"")</f>
        <v>#REF!</v>
      </c>
    </row>
    <row r="27" spans="5:17">
      <c r="E27" s="125" t="e">
        <f>IF('Expense EURO'!#REF!=TOTAL!$F$1,'Expense EURO'!#REF!,"")</f>
        <v>#REF!</v>
      </c>
      <c r="F27" s="126" t="e">
        <f>IF('Expense BRL'!#REF!=TOTAL!$F$1,'Expense BRL'!#REF!,"")</f>
        <v>#REF!</v>
      </c>
      <c r="G27" s="126" t="e">
        <f>IF('Expense PYG'!#REF!=TOTAL!$F$1,'Expense PYG'!#REF!,"")</f>
        <v>#REF!</v>
      </c>
      <c r="H27" s="126" t="e">
        <f>IF('Expense UYU'!#REF!=TOTAL!$F$1,'Expense UYU'!#REF!,"")</f>
        <v>#REF!</v>
      </c>
      <c r="I27" s="126" t="e">
        <f>IF('Expense USD'!#REF!=TOTAL!$F$1,'Expense USD'!#REF!,"")</f>
        <v>#REF!</v>
      </c>
      <c r="J27" s="127" t="e">
        <f>IF('Expense CLP'!#REF!=TOTAL!$F$1,'Expense CLP'!#REF!,"")</f>
        <v>#REF!</v>
      </c>
      <c r="L27" s="125" t="e">
        <f>IF('Expense EURO'!#REF!=TOTAL!$M$1,'Expense EURO'!#REF!,"")</f>
        <v>#REF!</v>
      </c>
      <c r="M27" s="126" t="e">
        <f>IF('Expense BRL'!#REF!=TOTAL!$M$1,'Expense BRL'!#REF!,"")</f>
        <v>#REF!</v>
      </c>
      <c r="N27" s="126" t="e">
        <f>IF('Expense PYG'!#REF!=TOTAL!$M$1,'Expense PYG'!#REF!,"")</f>
        <v>#REF!</v>
      </c>
      <c r="O27" s="126" t="e">
        <f>IF('Expense UYU'!#REF!=TOTAL!$M$1,'Expense UYU'!#REF!,"")</f>
        <v>#REF!</v>
      </c>
      <c r="P27" s="126" t="e">
        <f>IF('Expense USD'!#REF!=TOTAL!$M$1,'Expense USD'!#REF!,"")</f>
        <v>#REF!</v>
      </c>
      <c r="Q27" s="127" t="e">
        <f>IF('Expense CLP'!#REF!=TOTAL!$M$1,'Expense CLP'!#REF!,"")</f>
        <v>#REF!</v>
      </c>
    </row>
    <row r="28" spans="5:17">
      <c r="E28" s="125" t="e">
        <f>IF('Expense EURO'!#REF!=TOTAL!$F$1,'Expense EURO'!#REF!,"")</f>
        <v>#REF!</v>
      </c>
      <c r="F28" s="126" t="e">
        <f>IF('Expense BRL'!#REF!=TOTAL!$F$1,'Expense BRL'!#REF!,"")</f>
        <v>#REF!</v>
      </c>
      <c r="G28" s="126" t="e">
        <f>IF('Expense PYG'!#REF!=TOTAL!$F$1,'Expense PYG'!#REF!,"")</f>
        <v>#REF!</v>
      </c>
      <c r="H28" s="126" t="e">
        <f>IF('Expense UYU'!#REF!=TOTAL!$F$1,'Expense UYU'!#REF!,"")</f>
        <v>#REF!</v>
      </c>
      <c r="I28" s="126" t="e">
        <f>IF('Expense USD'!#REF!=TOTAL!$F$1,'Expense USD'!#REF!,"")</f>
        <v>#REF!</v>
      </c>
      <c r="J28" s="127" t="e">
        <f>IF('Expense CLP'!#REF!=TOTAL!$F$1,'Expense CLP'!#REF!,"")</f>
        <v>#REF!</v>
      </c>
      <c r="L28" s="125" t="e">
        <f>IF('Expense EURO'!#REF!=TOTAL!$M$1,'Expense EURO'!#REF!,"")</f>
        <v>#REF!</v>
      </c>
      <c r="M28" s="126" t="e">
        <f>IF('Expense BRL'!#REF!=TOTAL!$M$1,'Expense BRL'!#REF!,"")</f>
        <v>#REF!</v>
      </c>
      <c r="N28" s="126" t="e">
        <f>IF('Expense PYG'!#REF!=TOTAL!$M$1,'Expense PYG'!#REF!,"")</f>
        <v>#REF!</v>
      </c>
      <c r="O28" s="126" t="e">
        <f>IF('Expense UYU'!#REF!=TOTAL!$M$1,'Expense UYU'!#REF!,"")</f>
        <v>#REF!</v>
      </c>
      <c r="P28" s="126" t="e">
        <f>IF('Expense USD'!#REF!=TOTAL!$M$1,'Expense USD'!#REF!,"")</f>
        <v>#REF!</v>
      </c>
      <c r="Q28" s="127" t="e">
        <f>IF('Expense CLP'!#REF!=TOTAL!$M$1,'Expense CLP'!#REF!,"")</f>
        <v>#REF!</v>
      </c>
    </row>
    <row r="29" spans="5:17">
      <c r="E29" s="125" t="e">
        <f>IF('Expense EURO'!#REF!=TOTAL!$F$1,'Expense EURO'!#REF!,"")</f>
        <v>#REF!</v>
      </c>
      <c r="F29" s="126" t="e">
        <f>IF('Expense BRL'!#REF!=TOTAL!$F$1,'Expense BRL'!#REF!,"")</f>
        <v>#REF!</v>
      </c>
      <c r="G29" s="126" t="e">
        <f>IF('Expense PYG'!#REF!=TOTAL!$F$1,'Expense PYG'!#REF!,"")</f>
        <v>#REF!</v>
      </c>
      <c r="H29" s="126" t="e">
        <f>IF('Expense UYU'!#REF!=TOTAL!$F$1,'Expense UYU'!#REF!,"")</f>
        <v>#REF!</v>
      </c>
      <c r="I29" s="126" t="e">
        <f>IF('Expense USD'!#REF!=TOTAL!$F$1,'Expense USD'!#REF!,"")</f>
        <v>#REF!</v>
      </c>
      <c r="J29" s="127" t="e">
        <f>IF('Expense CLP'!#REF!=TOTAL!$F$1,'Expense CLP'!#REF!,"")</f>
        <v>#REF!</v>
      </c>
      <c r="L29" s="125" t="e">
        <f>IF('Expense EURO'!#REF!=TOTAL!$M$1,'Expense EURO'!#REF!,"")</f>
        <v>#REF!</v>
      </c>
      <c r="M29" s="126" t="e">
        <f>IF('Expense BRL'!#REF!=TOTAL!$M$1,'Expense BRL'!#REF!,"")</f>
        <v>#REF!</v>
      </c>
      <c r="N29" s="126" t="e">
        <f>IF('Expense PYG'!#REF!=TOTAL!$M$1,'Expense PYG'!#REF!,"")</f>
        <v>#REF!</v>
      </c>
      <c r="O29" s="126" t="e">
        <f>IF('Expense UYU'!#REF!=TOTAL!$M$1,'Expense UYU'!#REF!,"")</f>
        <v>#REF!</v>
      </c>
      <c r="P29" s="126" t="e">
        <f>IF('Expense USD'!#REF!=TOTAL!$M$1,'Expense USD'!#REF!,"")</f>
        <v>#REF!</v>
      </c>
      <c r="Q29" s="127" t="e">
        <f>IF('Expense CLP'!#REF!=TOTAL!$M$1,'Expense CLP'!#REF!,"")</f>
        <v>#REF!</v>
      </c>
    </row>
    <row r="30" spans="5:17">
      <c r="E30" s="128" t="e">
        <f>IF('Expense EURO'!#REF!=TOTAL!$F$1,'Expense EURO'!#REF!,"")</f>
        <v>#REF!</v>
      </c>
      <c r="F30" s="129" t="e">
        <f>IF('Expense BRL'!#REF!=TOTAL!$F$1,'Expense BRL'!#REF!,"")</f>
        <v>#REF!</v>
      </c>
      <c r="G30" s="129" t="e">
        <f>IF('Expense PYG'!#REF!=TOTAL!$F$1,'Expense PYG'!#REF!,"")</f>
        <v>#REF!</v>
      </c>
      <c r="H30" s="129" t="e">
        <f>IF('Expense UYU'!#REF!=TOTAL!$F$1,'Expense UYU'!#REF!,"")</f>
        <v>#REF!</v>
      </c>
      <c r="I30" s="129" t="e">
        <f>IF('Expense USD'!#REF!=TOTAL!$F$1,'Expense USD'!#REF!,"")</f>
        <v>#REF!</v>
      </c>
      <c r="J30" s="130" t="e">
        <f>IF('Expense CLP'!#REF!=TOTAL!$F$1,'Expense CLP'!#REF!,"")</f>
        <v>#REF!</v>
      </c>
      <c r="L30" s="128" t="e">
        <f>IF('Expense EURO'!#REF!=TOTAL!$M$1,'Expense EURO'!#REF!,"")</f>
        <v>#REF!</v>
      </c>
      <c r="M30" s="129" t="e">
        <f>IF('Expense BRL'!#REF!=TOTAL!$M$1,'Expense BRL'!#REF!,"")</f>
        <v>#REF!</v>
      </c>
      <c r="N30" s="129" t="e">
        <f>IF('Expense PYG'!#REF!=TOTAL!$M$1,'Expense PYG'!#REF!,"")</f>
        <v>#REF!</v>
      </c>
      <c r="O30" s="129" t="e">
        <f>IF('Expense UYU'!#REF!=TOTAL!$M$1,'Expense UYU'!#REF!,"")</f>
        <v>#REF!</v>
      </c>
      <c r="P30" s="129" t="e">
        <f>IF('Expense USD'!#REF!=TOTAL!$M$1,'Expense USD'!#REF!,"")</f>
        <v>#REF!</v>
      </c>
      <c r="Q30" s="130" t="e">
        <f>IF('Expense CLP'!#REF!=TOTAL!$M$1,'Expense CLP'!#REF!,"")</f>
        <v>#REF!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Expense EURO</vt:lpstr>
      <vt:lpstr>Expense BRL</vt:lpstr>
      <vt:lpstr>Expense PYG</vt:lpstr>
      <vt:lpstr>Expense UYU</vt:lpstr>
      <vt:lpstr>Expense USD</vt:lpstr>
      <vt:lpstr>Expense CLP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Gallucci</dc:creator>
  <cp:lastModifiedBy>Simonetta</cp:lastModifiedBy>
  <cp:lastPrinted>2014-06-03T09:42:47Z</cp:lastPrinted>
  <dcterms:created xsi:type="dcterms:W3CDTF">2013-11-13T16:07:28Z</dcterms:created>
  <dcterms:modified xsi:type="dcterms:W3CDTF">2014-06-04T13:05:57Z</dcterms:modified>
</cp:coreProperties>
</file>