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8190" tabRatio="433" activeTab="2"/>
  </bookViews>
  <sheets>
    <sheet name="Nota Spese Italia" sheetId="1" r:id="rId1"/>
    <sheet name="Nota Spese Estero (2)" sheetId="4" r:id="rId2"/>
    <sheet name="Nota Spese Estero (3)" sheetId="5" r:id="rId3"/>
    <sheet name="Nota Spese Estero" sheetId="3" r:id="rId4"/>
  </sheets>
  <definedNames>
    <definedName name="_xlnm.Print_Area" localSheetId="3">'Nota Spese Estero'!$A$1:$R$24</definedName>
    <definedName name="_xlnm.Print_Area" localSheetId="1">'Nota Spese Estero (2)'!$A$1:$R$23</definedName>
    <definedName name="_xlnm.Print_Area" localSheetId="2">'Nota Spese Estero (3)'!$A$1:$R$25</definedName>
    <definedName name="_xlnm.Print_Area" localSheetId="0">'Nota Spese Italia'!$A$1:$S$31</definedName>
    <definedName name="_xlnm.Print_Titles" localSheetId="3">'Nota Spese Estero'!$1:$10</definedName>
    <definedName name="_xlnm.Print_Titles" localSheetId="1">'Nota Spese Estero (2)'!$1:$10</definedName>
    <definedName name="_xlnm.Print_Titles" localSheetId="2">'Nota Spese Estero (3)'!$1:$10</definedName>
    <definedName name="_xlnm.Print_Titles" localSheetId="0">'Nota Spese Italia'!$7:$10</definedName>
  </definedNames>
  <calcPr calcId="145621"/>
</workbook>
</file>

<file path=xl/calcChain.xml><?xml version="1.0" encoding="utf-8"?>
<calcChain xmlns="http://schemas.openxmlformats.org/spreadsheetml/2006/main">
  <c r="R3" i="3" l="1"/>
  <c r="R1" i="3"/>
  <c r="R5" i="3" s="1"/>
  <c r="R13" i="5"/>
  <c r="R3" i="5" l="1"/>
  <c r="R1" i="5"/>
  <c r="R5" i="5" s="1"/>
  <c r="R5" i="4"/>
  <c r="R3" i="4"/>
  <c r="R1" i="4"/>
  <c r="I7" i="1"/>
  <c r="H17" i="1" l="1"/>
  <c r="H18" i="1"/>
  <c r="N20" i="5" l="1"/>
  <c r="H19" i="5"/>
  <c r="N19" i="5" s="1"/>
  <c r="P18" i="5"/>
  <c r="H18" i="5"/>
  <c r="N18" i="5" s="1"/>
  <c r="P17" i="5"/>
  <c r="H17" i="5"/>
  <c r="N17" i="5" s="1"/>
  <c r="P16" i="5"/>
  <c r="H16" i="5"/>
  <c r="N16" i="5" s="1"/>
  <c r="H15" i="5"/>
  <c r="N15" i="5" s="1"/>
  <c r="H14" i="5"/>
  <c r="N14" i="5" s="1"/>
  <c r="P13" i="5"/>
  <c r="H13" i="5"/>
  <c r="N13" i="5" s="1"/>
  <c r="H12" i="5"/>
  <c r="N12" i="5" s="1"/>
  <c r="H11" i="5"/>
  <c r="N11" i="5" s="1"/>
  <c r="O7" i="5"/>
  <c r="P3" i="5" s="1"/>
  <c r="M7" i="5"/>
  <c r="L7" i="5"/>
  <c r="K7" i="5"/>
  <c r="J7" i="5"/>
  <c r="I7" i="5"/>
  <c r="G7" i="5"/>
  <c r="N16" i="4"/>
  <c r="P18" i="4"/>
  <c r="H18" i="4"/>
  <c r="N18" i="4" s="1"/>
  <c r="P17" i="4"/>
  <c r="H17" i="4"/>
  <c r="N17" i="4" s="1"/>
  <c r="P16" i="4"/>
  <c r="H16" i="4"/>
  <c r="H15" i="4"/>
  <c r="N15" i="4" s="1"/>
  <c r="H14" i="4"/>
  <c r="N14" i="4" s="1"/>
  <c r="P13" i="4"/>
  <c r="H13" i="4"/>
  <c r="N13" i="4" s="1"/>
  <c r="H12" i="4"/>
  <c r="H7" i="4" s="1"/>
  <c r="H11" i="4"/>
  <c r="N11" i="4" s="1"/>
  <c r="O7" i="4"/>
  <c r="P3" i="4" s="1"/>
  <c r="M7" i="4"/>
  <c r="L7" i="4"/>
  <c r="K7" i="4"/>
  <c r="J7" i="4"/>
  <c r="I7" i="4"/>
  <c r="G7" i="4"/>
  <c r="H7" i="5" l="1"/>
  <c r="P1" i="5" s="1"/>
  <c r="P5" i="5" s="1"/>
  <c r="N12" i="4"/>
  <c r="N7" i="5"/>
  <c r="P7" i="5" s="1"/>
  <c r="P1" i="4"/>
  <c r="N7" i="4"/>
  <c r="P7" i="4" s="1"/>
  <c r="H17" i="3"/>
  <c r="N17" i="3" s="1"/>
  <c r="M1" i="5" l="1"/>
  <c r="M1" i="4"/>
  <c r="P5" i="4"/>
  <c r="O7" i="3" l="1"/>
  <c r="P3" i="3" s="1"/>
  <c r="M7" i="3"/>
  <c r="L7" i="3"/>
  <c r="J7" i="3"/>
  <c r="I7" i="3"/>
  <c r="G7" i="1"/>
  <c r="O7" i="1"/>
  <c r="P3" i="1" s="1"/>
  <c r="M7" i="1"/>
  <c r="L7" i="1"/>
  <c r="K7" i="1"/>
  <c r="J7" i="1"/>
  <c r="H11" i="1"/>
  <c r="H15" i="3"/>
  <c r="N15" i="3" s="1"/>
  <c r="H14" i="1"/>
  <c r="N14" i="1" s="1"/>
  <c r="H11" i="3"/>
  <c r="N11" i="3" s="1"/>
  <c r="K7" i="3"/>
  <c r="G7" i="3"/>
  <c r="H24" i="1"/>
  <c r="H23" i="1"/>
  <c r="H22" i="1"/>
  <c r="H21" i="1"/>
  <c r="H20" i="1"/>
  <c r="H12" i="1"/>
  <c r="H19" i="1"/>
  <c r="N19" i="1" s="1"/>
  <c r="H13" i="1"/>
  <c r="H16" i="1"/>
  <c r="H15" i="1"/>
  <c r="N15" i="1" s="1"/>
  <c r="P11" i="1"/>
  <c r="H7" i="1" l="1"/>
  <c r="P1" i="1" s="1"/>
  <c r="P5" i="1" s="1"/>
  <c r="P25" i="1"/>
  <c r="P24" i="1"/>
  <c r="P23" i="1"/>
  <c r="P22" i="1"/>
  <c r="P21" i="1"/>
  <c r="P20" i="1"/>
  <c r="N25" i="1"/>
  <c r="N24" i="1"/>
  <c r="N23" i="1"/>
  <c r="N22" i="1"/>
  <c r="N21" i="1"/>
  <c r="N20" i="1"/>
  <c r="P19" i="1"/>
  <c r="N12" i="1"/>
  <c r="N13" i="1"/>
  <c r="N17" i="1"/>
  <c r="N11" i="1"/>
  <c r="H19" i="3"/>
  <c r="N19" i="3" s="1"/>
  <c r="H18" i="3"/>
  <c r="N18" i="3" s="1"/>
  <c r="H16" i="3"/>
  <c r="N16" i="3" s="1"/>
  <c r="H14" i="3"/>
  <c r="N14" i="3" s="1"/>
  <c r="H13" i="3"/>
  <c r="N13" i="3" s="1"/>
  <c r="H12" i="3"/>
  <c r="N12" i="3" s="1"/>
  <c r="N18" i="1"/>
  <c r="N16" i="1"/>
  <c r="P18" i="1"/>
  <c r="P13" i="1"/>
  <c r="P12" i="1"/>
  <c r="N7" i="1" l="1"/>
  <c r="H7" i="3"/>
  <c r="P1" i="3" s="1"/>
  <c r="P5" i="3" s="1"/>
  <c r="P18" i="3"/>
  <c r="P17" i="3"/>
  <c r="P16" i="3"/>
  <c r="P13" i="3"/>
  <c r="N7" i="3" l="1"/>
  <c r="P7" i="3" s="1"/>
  <c r="M1" i="1" l="1"/>
  <c r="M1" i="3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<sst xmlns="http://schemas.openxmlformats.org/spreadsheetml/2006/main" count="242" uniqueCount="73">
  <si>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</si>
  <si>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</si>
  <si>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</si>
  <si>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</si>
  <si>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</si>
  <si>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</si>
  <si>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</si>
  <si>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</si>
  <si>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</si>
  <si>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</si>
  <si>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</si>
  <si>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</si>
  <si>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</si>
  <si>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</si>
  <si>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</si>
  <si>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</si>
  <si>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</si>
  <si>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</si>
  <si>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</si>
  <si>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</si>
  <si>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</si>
  <si>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</si>
  <si>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</si>
  <si>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</si>
  <si>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</si>
  <si>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</si>
  <si>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</si>
  <si>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</si>
  <si>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</si>
  <si>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</si>
  <si>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</si>
  <si>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</si>
  <si>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</si>
  <si>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Paese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</si>
  <si>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</si>
  <si>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</si>
  <si>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</si>
  <si>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</si>
  <si>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</si>
  <si>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</si>
  <si>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</si>
  <si>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Firma Dipendente</t>
  </si>
  <si>
    <t>Autorizzazione Responsabile Amministrativo</t>
  </si>
  <si>
    <t>Verifica Amministrativa</t>
  </si>
  <si>
    <t>Fulvio de Giovanni</t>
  </si>
  <si>
    <t>Daniele Milan</t>
  </si>
  <si>
    <t>taxi</t>
  </si>
  <si>
    <t>pasto</t>
  </si>
  <si>
    <t>restituzione contanti</t>
  </si>
  <si>
    <t>extra hotel</t>
  </si>
  <si>
    <t>(importi in MAD)</t>
  </si>
  <si>
    <t>(importi in Dinari Kuwaitiani)</t>
  </si>
  <si>
    <t>poc kuwait</t>
  </si>
  <si>
    <t>demo marocco</t>
  </si>
  <si>
    <t>treno mxp-mi</t>
  </si>
  <si>
    <t>ass. Bagaglio</t>
  </si>
  <si>
    <t xml:space="preserve"> </t>
  </si>
  <si>
    <t>parcheggio</t>
  </si>
  <si>
    <t>carburante mi-mxp</t>
  </si>
  <si>
    <t>autostrada mi-mxp</t>
  </si>
  <si>
    <t>training uzbekistan</t>
  </si>
  <si>
    <t>pasto traineees</t>
  </si>
  <si>
    <t>spesa personale</t>
  </si>
  <si>
    <t>(importi in Ryals Qatariani)</t>
  </si>
  <si>
    <t>autostrada mxp-mi</t>
  </si>
  <si>
    <t>carburante mxp-mi</t>
  </si>
  <si>
    <t>medicinali</t>
  </si>
  <si>
    <t>04_01</t>
  </si>
  <si>
    <t>04_02</t>
  </si>
  <si>
    <t>MAD</t>
  </si>
  <si>
    <t>04_03</t>
  </si>
  <si>
    <r>
      <t xml:space="preserve">extra hotel </t>
    </r>
    <r>
      <rPr>
        <b/>
        <sz val="14"/>
        <color rgb="FFFF0000"/>
        <rFont val="Gulim"/>
        <family val="2"/>
      </rPr>
      <t>(escluso prelievo 20 KD)</t>
    </r>
  </si>
  <si>
    <t>04_04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</si>
</sst>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2" formatCode="&quot;€&quot;\ #,##0.00"/>
  </numFmts>
  <fonts count="13" x14ac:knownFonts="1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sz val="14"/>
      <color rgb="FFFF0000"/>
      <name val="Gulim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61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21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  <protection locked="0"/>
    </xf>
    <xf numFmtId="164" fontId="1" fillId="3" borderId="23" xfId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</xf>
    <xf numFmtId="169" fontId="1" fillId="6" borderId="25" xfId="0" applyNumberFormat="1" applyFont="1" applyFill="1" applyBorder="1" applyAlignment="1" applyProtection="1">
      <alignment horizontal="center" vertical="center"/>
    </xf>
    <xf numFmtId="4" fontId="1" fillId="4" borderId="23" xfId="0" applyNumberFormat="1" applyFont="1" applyFill="1" applyBorder="1" applyAlignment="1" applyProtection="1">
      <alignment vertical="center"/>
      <protection locked="0"/>
    </xf>
    <xf numFmtId="49" fontId="1" fillId="0" borderId="20" xfId="0" applyNumberFormat="1" applyFont="1" applyBorder="1" applyAlignment="1" applyProtection="1">
      <alignment horizontal="left" vertical="center"/>
      <protection locked="0"/>
    </xf>
    <xf numFmtId="170" fontId="1" fillId="0" borderId="20" xfId="0" applyNumberFormat="1" applyFont="1" applyBorder="1" applyAlignment="1" applyProtection="1">
      <alignment horizontal="center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0" xfId="0" applyNumberFormat="1" applyFont="1" applyBorder="1" applyAlignment="1" applyProtection="1">
      <alignment horizontal="center" vertical="center" wrapText="1"/>
    </xf>
    <xf numFmtId="0" fontId="1" fillId="8" borderId="35" xfId="0" applyNumberFormat="1" applyFont="1" applyFill="1" applyBorder="1" applyAlignment="1" applyProtection="1">
      <alignment horizontal="center" vertical="center"/>
    </xf>
    <xf numFmtId="0" fontId="1" fillId="8" borderId="36" xfId="0" applyNumberFormat="1" applyFont="1" applyFill="1" applyBorder="1" applyAlignment="1" applyProtection="1">
      <alignment vertical="center"/>
    </xf>
    <xf numFmtId="0" fontId="1" fillId="8" borderId="37" xfId="0" applyNumberFormat="1" applyFont="1" applyFill="1" applyBorder="1" applyAlignment="1" applyProtection="1">
      <alignment vertical="center"/>
    </xf>
    <xf numFmtId="0" fontId="2" fillId="7" borderId="31" xfId="0" applyFont="1" applyFill="1" applyBorder="1" applyAlignment="1" applyProtection="1">
      <alignment horizontal="center" vertical="center"/>
    </xf>
    <xf numFmtId="0" fontId="7" fillId="9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1" xfId="0" applyFont="1" applyFill="1" applyBorder="1" applyAlignment="1" applyProtection="1">
      <alignment horizontal="center" vertical="center"/>
    </xf>
    <xf numFmtId="168" fontId="1" fillId="2" borderId="52" xfId="0" applyNumberFormat="1" applyFont="1" applyFill="1" applyBorder="1" applyAlignment="1" applyProtection="1">
      <alignment horizontal="right" vertical="center"/>
    </xf>
    <xf numFmtId="168" fontId="1" fillId="2" borderId="53" xfId="0" applyNumberFormat="1" applyFont="1" applyFill="1" applyBorder="1" applyAlignment="1" applyProtection="1">
      <alignment horizontal="right" vertical="center"/>
    </xf>
    <xf numFmtId="168" fontId="1" fillId="2" borderId="54" xfId="0" applyNumberFormat="1" applyFont="1" applyFill="1" applyBorder="1" applyAlignment="1" applyProtection="1">
      <alignment horizontal="right" vertical="center"/>
    </xf>
    <xf numFmtId="171" fontId="1" fillId="0" borderId="56" xfId="0" applyNumberFormat="1" applyFont="1" applyBorder="1" applyAlignment="1" applyProtection="1">
      <alignment horizontal="righ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168" fontId="1" fillId="2" borderId="59" xfId="0" applyNumberFormat="1" applyFont="1" applyFill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</xf>
    <xf numFmtId="0" fontId="2" fillId="0" borderId="63" xfId="0" applyFont="1" applyBorder="1" applyAlignment="1" applyProtection="1">
      <alignment horizontal="right" vertical="center" wrapText="1"/>
    </xf>
    <xf numFmtId="40" fontId="2" fillId="0" borderId="63" xfId="0" applyNumberFormat="1" applyFont="1" applyBorder="1" applyAlignment="1" applyProtection="1">
      <alignment vertical="center"/>
    </xf>
    <xf numFmtId="0" fontId="2" fillId="0" borderId="63" xfId="0" applyFont="1" applyBorder="1" applyAlignment="1" applyProtection="1">
      <alignment vertical="center"/>
    </xf>
    <xf numFmtId="0" fontId="2" fillId="0" borderId="63" xfId="0" applyFont="1" applyBorder="1" applyAlignment="1" applyProtection="1">
      <alignment horizontal="right" vertical="center"/>
    </xf>
    <xf numFmtId="0" fontId="1" fillId="9" borderId="64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27" xfId="0" applyNumberFormat="1" applyFont="1" applyFill="1" applyBorder="1" applyAlignment="1" applyProtection="1">
      <alignment horizontal="right"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38" fontId="1" fillId="0" borderId="66" xfId="0" applyNumberFormat="1" applyFont="1" applyBorder="1" applyAlignment="1" applyProtection="1">
      <alignment horizontal="center" vertical="center"/>
      <protection locked="0"/>
    </xf>
    <xf numFmtId="0" fontId="1" fillId="2" borderId="69" xfId="0" applyFont="1" applyFill="1" applyBorder="1" applyAlignment="1" applyProtection="1">
      <alignment horizontal="center" vertical="center" wrapText="1"/>
    </xf>
    <xf numFmtId="4" fontId="1" fillId="2" borderId="70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7" xfId="0" applyNumberFormat="1" applyFont="1" applyFill="1" applyBorder="1" applyAlignment="1" applyProtection="1">
      <alignment horizontal="center" vertical="center"/>
    </xf>
    <xf numFmtId="0" fontId="1" fillId="0" borderId="75" xfId="0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horizontal="left"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171" fontId="1" fillId="0" borderId="56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172" fontId="2" fillId="0" borderId="0" xfId="0" applyNumberFormat="1" applyFont="1" applyAlignment="1" applyProtection="1">
      <alignment vertical="center"/>
    </xf>
    <xf numFmtId="170" fontId="12" fillId="0" borderId="20" xfId="0" applyNumberFormat="1" applyFont="1" applyBorder="1" applyAlignment="1" applyProtection="1">
      <alignment horizontal="center" vertical="center"/>
      <protection locked="0"/>
    </xf>
    <xf numFmtId="49" fontId="12" fillId="0" borderId="15" xfId="0" applyNumberFormat="1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vertical="center"/>
      <protection locked="0"/>
    </xf>
    <xf numFmtId="38" fontId="12" fillId="0" borderId="66" xfId="0" applyNumberFormat="1" applyFont="1" applyBorder="1" applyAlignment="1" applyProtection="1">
      <alignment horizontal="center" vertical="center"/>
      <protection locked="0"/>
    </xf>
    <xf numFmtId="171" fontId="12" fillId="0" borderId="18" xfId="0" applyNumberFormat="1" applyFont="1" applyBorder="1" applyAlignment="1" applyProtection="1">
      <alignment horizontal="right" vertical="center"/>
    </xf>
    <xf numFmtId="171" fontId="12" fillId="0" borderId="19" xfId="0" applyNumberFormat="1" applyFont="1" applyBorder="1" applyAlignment="1" applyProtection="1">
      <alignment horizontal="right" vertical="center"/>
      <protection locked="0"/>
    </xf>
    <xf numFmtId="171" fontId="12" fillId="0" borderId="15" xfId="0" applyNumberFormat="1" applyFont="1" applyBorder="1" applyAlignment="1" applyProtection="1">
      <alignment horizontal="right" vertical="center"/>
      <protection locked="0"/>
    </xf>
    <xf numFmtId="171" fontId="12" fillId="0" borderId="56" xfId="0" applyNumberFormat="1" applyFont="1" applyBorder="1" applyAlignment="1" applyProtection="1">
      <alignment horizontal="right" vertical="center"/>
      <protection locked="0"/>
    </xf>
    <xf numFmtId="171" fontId="12" fillId="0" borderId="22" xfId="0" applyNumberFormat="1" applyFont="1" applyBorder="1" applyAlignment="1" applyProtection="1">
      <alignment horizontal="right" vertical="center"/>
      <protection locked="0"/>
    </xf>
    <xf numFmtId="164" fontId="12" fillId="3" borderId="23" xfId="1" applyFont="1" applyFill="1" applyBorder="1" applyAlignment="1" applyProtection="1">
      <alignment horizontal="right" vertical="center"/>
    </xf>
    <xf numFmtId="4" fontId="12" fillId="4" borderId="24" xfId="0" applyNumberFormat="1" applyFont="1" applyFill="1" applyBorder="1" applyAlignment="1" applyProtection="1">
      <alignment vertical="center"/>
      <protection locked="0"/>
    </xf>
    <xf numFmtId="0" fontId="12" fillId="0" borderId="63" xfId="0" applyFont="1" applyBorder="1" applyAlignment="1" applyProtection="1">
      <alignment horizontal="right" vertical="center" wrapText="1"/>
    </xf>
    <xf numFmtId="0" fontId="2" fillId="5" borderId="29" xfId="0" applyNumberFormat="1" applyFont="1" applyFill="1" applyBorder="1" applyAlignment="1" applyProtection="1">
      <alignment horizontal="center" vertical="center"/>
    </xf>
    <xf numFmtId="49" fontId="2" fillId="4" borderId="1" xfId="0" applyNumberFormat="1" applyFont="1" applyFill="1" applyBorder="1" applyAlignment="1" applyProtection="1">
      <alignment horizontal="left" vertical="center"/>
    </xf>
    <xf numFmtId="49" fontId="2" fillId="4" borderId="28" xfId="0" applyNumberFormat="1" applyFont="1" applyFill="1" applyBorder="1" applyAlignment="1" applyProtection="1">
      <alignment horizontal="left" vertical="center"/>
      <protection locked="0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2" borderId="32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</xf>
    <xf numFmtId="0" fontId="2" fillId="7" borderId="39" xfId="0" applyFont="1" applyFill="1" applyBorder="1" applyAlignment="1" applyProtection="1">
      <alignment horizontal="center" vertical="center"/>
    </xf>
    <xf numFmtId="0" fontId="2" fillId="7" borderId="40" xfId="0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49" fontId="2" fillId="4" borderId="28" xfId="0" applyNumberFormat="1" applyFont="1" applyFill="1" applyBorder="1" applyAlignment="1" applyProtection="1">
      <alignment horizontal="left" vertical="center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textRotation="180"/>
    </xf>
    <xf numFmtId="0" fontId="2" fillId="3" borderId="47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1" fillId="6" borderId="34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3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2" borderId="42" xfId="0" applyFont="1" applyFill="1" applyBorder="1" applyAlignment="1" applyProtection="1">
      <alignment horizontal="center" vertical="center" wrapText="1"/>
    </xf>
    <xf numFmtId="0" fontId="1" fillId="2" borderId="43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4" fontId="1" fillId="0" borderId="44" xfId="0" applyNumberFormat="1" applyFont="1" applyBorder="1" applyAlignment="1" applyProtection="1">
      <alignment horizontal="center" vertical="center" wrapText="1"/>
    </xf>
    <xf numFmtId="4" fontId="1" fillId="0" borderId="27" xfId="0" applyNumberFormat="1" applyFont="1" applyBorder="1" applyAlignment="1" applyProtection="1">
      <alignment horizontal="center" vertical="center" wrapText="1"/>
    </xf>
    <xf numFmtId="0" fontId="1" fillId="10" borderId="72" xfId="0" applyNumberFormat="1" applyFont="1" applyFill="1" applyBorder="1" applyAlignment="1" applyProtection="1">
      <alignment horizontal="center" vertical="center"/>
    </xf>
    <xf numFmtId="0" fontId="1" fillId="10" borderId="73" xfId="0" applyNumberFormat="1" applyFont="1" applyFill="1" applyBorder="1" applyAlignment="1" applyProtection="1">
      <alignment horizontal="center" vertical="center"/>
    </xf>
    <xf numFmtId="0" fontId="1" fillId="10" borderId="74" xfId="0" applyNumberFormat="1" applyFont="1" applyFill="1" applyBorder="1" applyAlignment="1" applyProtection="1">
      <alignment horizontal="center" vertical="center"/>
    </xf>
    <xf numFmtId="38" fontId="1" fillId="2" borderId="39" xfId="0" applyNumberFormat="1" applyFont="1" applyFill="1" applyBorder="1" applyAlignment="1" applyProtection="1">
      <alignment horizontal="center" vertical="center"/>
    </xf>
    <xf numFmtId="38" fontId="1" fillId="2" borderId="40" xfId="0" applyNumberFormat="1" applyFont="1" applyFill="1" applyBorder="1" applyAlignment="1" applyProtection="1">
      <alignment horizontal="center" vertical="center"/>
    </xf>
    <xf numFmtId="0" fontId="2" fillId="7" borderId="70" xfId="0" applyFont="1" applyFill="1" applyBorder="1" applyAlignment="1" applyProtection="1">
      <alignment horizontal="center" vertical="center" wrapText="1"/>
    </xf>
    <xf numFmtId="0" fontId="2" fillId="7" borderId="70" xfId="0" applyFont="1" applyFill="1" applyBorder="1" applyAlignment="1" applyProtection="1">
      <alignment horizontal="center" vertical="center"/>
    </xf>
    <xf numFmtId="0" fontId="2" fillId="7" borderId="32" xfId="0" applyFont="1" applyFill="1" applyBorder="1" applyAlignment="1" applyProtection="1">
      <alignment horizontal="center" vertical="center" wrapText="1"/>
    </xf>
    <xf numFmtId="0" fontId="1" fillId="2" borderId="71" xfId="0" applyFont="1" applyFill="1" applyBorder="1" applyAlignment="1" applyProtection="1">
      <alignment horizontal="center" vertical="center" wrapText="1"/>
    </xf>
    <xf numFmtId="0" fontId="1" fillId="2" borderId="68" xfId="0" applyFont="1" applyFill="1" applyBorder="1" applyAlignment="1" applyProtection="1">
      <alignment horizontal="center" vertical="center" wrapText="1"/>
    </xf>
    <xf numFmtId="0" fontId="1" fillId="2" borderId="65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38" xfId="0" applyFont="1" applyFill="1" applyBorder="1" applyAlignment="1" applyProtection="1">
      <alignment horizontal="center" vertical="center" wrapText="1"/>
    </xf>
    <xf numFmtId="0" fontId="2" fillId="0" borderId="60" xfId="0" applyFont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62" xfId="0" applyFont="1" applyBorder="1" applyAlignment="1" applyProtection="1">
      <alignment horizontal="center" vertical="center" wrapText="1"/>
    </xf>
    <xf numFmtId="0" fontId="1" fillId="2" borderId="58" xfId="0" applyFont="1" applyFill="1" applyBorder="1" applyAlignment="1" applyProtection="1">
      <alignment horizontal="center" vertical="center" wrapText="1"/>
    </xf>
    <xf numFmtId="0" fontId="1" fillId="2" borderId="55" xfId="0" applyFont="1" applyFill="1" applyBorder="1" applyAlignment="1" applyProtection="1">
      <alignment horizontal="center" vertical="center" wrapText="1"/>
    </xf>
  </cellXfs>
  <cellStyles count="2">
    <cellStyle name="Euro" xfId="1"/>
    <cellStyle name="Normale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view="pageBreakPreview" zoomScale="50" zoomScaleSheetLayoutView="50" workbookViewId="0">
      <pane ySplit="5" topLeftCell="A6" activePane="bottomLeft" state="frozen"/>
      <selection pane="bottomLeft" activeCell="M21" sqref="M21:M24"/>
    </sheetView>
  </sheetViews>
  <sheetFormatPr defaultRowHeight="18.75" x14ac:dyDescent="0.2"/>
  <cols>
    <col min="1" max="1" width="6.7109375" style="1" customWidth="1"/>
    <col min="2" max="2" width="19.42578125" style="2" customWidth="1"/>
    <col min="3" max="3" width="20.5703125" style="2" customWidth="1"/>
    <col min="4" max="4" width="36" style="2" customWidth="1"/>
    <col min="5" max="5" width="28.710937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 x14ac:dyDescent="0.2">
      <c r="A1" s="4"/>
      <c r="B1" s="125" t="s">
        <v>0</v>
      </c>
      <c r="C1" s="125"/>
      <c r="D1" s="125"/>
      <c r="E1" s="116" t="s">
        <v>44</v>
      </c>
      <c r="F1" s="116"/>
      <c r="G1" s="46">
        <v>41730</v>
      </c>
      <c r="H1" s="45" t="s">
        <v>67</v>
      </c>
      <c r="L1" s="8" t="s">
        <v>31</v>
      </c>
      <c r="M1" s="3">
        <f>+P1-N7</f>
        <v>0</v>
      </c>
      <c r="N1" s="5" t="s">
        <v>1</v>
      </c>
      <c r="O1" s="6"/>
      <c r="P1" s="7">
        <f>SUM(H7:M7)</f>
        <v>414.62691269126907</v>
      </c>
      <c r="Q1" s="3" t="s">
        <v>28</v>
      </c>
    </row>
    <row r="2" spans="1:19" s="8" customFormat="1" ht="35.25" customHeight="1" x14ac:dyDescent="0.2">
      <c r="A2" s="4"/>
      <c r="B2" s="115" t="s">
        <v>2</v>
      </c>
      <c r="C2" s="115"/>
      <c r="D2" s="115"/>
      <c r="E2" s="116" t="s">
        <v>45</v>
      </c>
      <c r="F2" s="116"/>
      <c r="G2" s="9"/>
      <c r="H2" s="9"/>
      <c r="N2" s="10" t="s">
        <v>3</v>
      </c>
      <c r="O2" s="11"/>
      <c r="P2" s="12"/>
      <c r="Q2" s="3" t="s">
        <v>27</v>
      </c>
    </row>
    <row r="3" spans="1:19" s="8" customFormat="1" ht="35.25" customHeight="1" x14ac:dyDescent="0.2">
      <c r="A3" s="4"/>
      <c r="B3" s="115" t="s">
        <v>26</v>
      </c>
      <c r="C3" s="115"/>
      <c r="D3" s="115"/>
      <c r="E3" s="116" t="s">
        <v>28</v>
      </c>
      <c r="F3" s="116"/>
      <c r="N3" s="10" t="s">
        <v>4</v>
      </c>
      <c r="O3" s="11"/>
      <c r="P3" s="12">
        <f>+O7</f>
        <v>405.1</v>
      </c>
      <c r="Q3" s="13"/>
      <c r="R3" s="14"/>
    </row>
    <row r="4" spans="1:19" s="8" customFormat="1" ht="35.25" customHeight="1" thickBot="1" x14ac:dyDescent="0.25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 x14ac:dyDescent="0.25">
      <c r="A5" s="4"/>
      <c r="B5" s="19" t="s">
        <v>6</v>
      </c>
      <c r="C5" s="58"/>
      <c r="D5" s="20"/>
      <c r="E5" s="54">
        <v>15</v>
      </c>
      <c r="F5" s="14"/>
      <c r="G5" s="10" t="s">
        <v>7</v>
      </c>
      <c r="H5" s="21">
        <v>1.69</v>
      </c>
      <c r="N5" s="114" t="s">
        <v>8</v>
      </c>
      <c r="O5" s="114"/>
      <c r="P5" s="22">
        <f>P1-P2-P3-P4</f>
        <v>9.5269126912690467</v>
      </c>
      <c r="Q5" s="13"/>
      <c r="R5" s="14"/>
    </row>
    <row r="6" spans="1:19" s="8" customFormat="1" ht="31.5" customHeight="1" thickTop="1" thickBot="1" x14ac:dyDescent="0.25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 x14ac:dyDescent="0.25">
      <c r="A7" s="47"/>
      <c r="B7" s="48"/>
      <c r="C7" s="48"/>
      <c r="D7" s="49" t="s">
        <v>29</v>
      </c>
      <c r="E7" s="121" t="s">
        <v>11</v>
      </c>
      <c r="F7" s="122"/>
      <c r="G7" s="25">
        <f t="shared" ref="G7:O7" si="0">SUM(G11:G25)</f>
        <v>120</v>
      </c>
      <c r="H7" s="25">
        <f t="shared" si="0"/>
        <v>9.1269126912691281</v>
      </c>
      <c r="I7" s="60">
        <f t="shared" si="0"/>
        <v>47.1</v>
      </c>
      <c r="J7" s="65">
        <f t="shared" si="0"/>
        <v>128</v>
      </c>
      <c r="K7" s="61">
        <f t="shared" si="0"/>
        <v>20</v>
      </c>
      <c r="L7" s="61">
        <f t="shared" si="0"/>
        <v>173.2</v>
      </c>
      <c r="M7" s="61">
        <f t="shared" si="0"/>
        <v>37.200000000000003</v>
      </c>
      <c r="N7" s="61">
        <f t="shared" si="0"/>
        <v>414.62691269126918</v>
      </c>
      <c r="O7" s="62">
        <f t="shared" si="0"/>
        <v>405.1</v>
      </c>
      <c r="P7" s="13"/>
    </row>
    <row r="8" spans="1:19" ht="36" customHeight="1" thickTop="1" thickBot="1" x14ac:dyDescent="0.25">
      <c r="A8" s="131"/>
      <c r="B8" s="59"/>
      <c r="C8" s="133" t="s">
        <v>13</v>
      </c>
      <c r="D8" s="135" t="s">
        <v>25</v>
      </c>
      <c r="E8" s="134" t="s">
        <v>14</v>
      </c>
      <c r="F8" s="136" t="s">
        <v>34</v>
      </c>
      <c r="G8" s="137" t="s">
        <v>15</v>
      </c>
      <c r="H8" s="138" t="s">
        <v>16</v>
      </c>
      <c r="I8" s="117" t="s">
        <v>37</v>
      </c>
      <c r="J8" s="117" t="s">
        <v>39</v>
      </c>
      <c r="K8" s="117" t="s">
        <v>38</v>
      </c>
      <c r="L8" s="119" t="s">
        <v>35</v>
      </c>
      <c r="M8" s="120"/>
      <c r="N8" s="129" t="s">
        <v>17</v>
      </c>
      <c r="O8" s="141" t="s">
        <v>18</v>
      </c>
      <c r="P8" s="128" t="s">
        <v>19</v>
      </c>
      <c r="R8" s="2"/>
    </row>
    <row r="9" spans="1:19" ht="36" customHeight="1" thickTop="1" thickBot="1" x14ac:dyDescent="0.25">
      <c r="A9" s="132"/>
      <c r="B9" s="59" t="s">
        <v>12</v>
      </c>
      <c r="C9" s="134"/>
      <c r="D9" s="134"/>
      <c r="E9" s="134"/>
      <c r="F9" s="136"/>
      <c r="G9" s="137"/>
      <c r="H9" s="139"/>
      <c r="I9" s="118" t="s">
        <v>37</v>
      </c>
      <c r="J9" s="118"/>
      <c r="K9" s="118" t="s">
        <v>36</v>
      </c>
      <c r="L9" s="123" t="s">
        <v>23</v>
      </c>
      <c r="M9" s="126" t="s">
        <v>24</v>
      </c>
      <c r="N9" s="130"/>
      <c r="O9" s="142"/>
      <c r="P9" s="128"/>
      <c r="R9" s="2"/>
    </row>
    <row r="10" spans="1:19" ht="37.5" customHeight="1" thickTop="1" thickBot="1" x14ac:dyDescent="0.25">
      <c r="A10" s="132"/>
      <c r="B10" s="50"/>
      <c r="C10" s="134"/>
      <c r="D10" s="134"/>
      <c r="E10" s="134"/>
      <c r="F10" s="136"/>
      <c r="G10" s="26" t="s">
        <v>20</v>
      </c>
      <c r="H10" s="140"/>
      <c r="I10" s="118"/>
      <c r="J10" s="118"/>
      <c r="K10" s="118"/>
      <c r="L10" s="124"/>
      <c r="M10" s="127"/>
      <c r="N10" s="130"/>
      <c r="O10" s="142"/>
      <c r="P10" s="128"/>
      <c r="R10" s="2"/>
    </row>
    <row r="11" spans="1:19" ht="30" customHeight="1" thickTop="1" x14ac:dyDescent="0.2">
      <c r="A11" s="27">
        <v>1</v>
      </c>
      <c r="B11" s="28">
        <v>41753</v>
      </c>
      <c r="C11" s="29" t="s">
        <v>53</v>
      </c>
      <c r="D11" s="29" t="s">
        <v>54</v>
      </c>
      <c r="E11" s="64"/>
      <c r="F11" s="64"/>
      <c r="G11" s="93"/>
      <c r="H11" s="97">
        <f t="shared" ref="H11:H22" si="1">IF($E$3="si",($H$5/$H$6*G11),IF($E$3="no",G11*$H$4,0))</f>
        <v>0</v>
      </c>
      <c r="I11" s="66"/>
      <c r="J11" s="66">
        <v>12</v>
      </c>
      <c r="K11" s="34"/>
      <c r="L11" s="35"/>
      <c r="M11" s="36"/>
      <c r="N11" s="38">
        <f t="shared" ref="N11:N18" si="2">SUM(H11:M11)</f>
        <v>12</v>
      </c>
      <c r="O11" s="39">
        <v>12</v>
      </c>
      <c r="P11" s="40" t="str">
        <f>IF($F14="Milano","X","")</f>
        <v/>
      </c>
      <c r="R11" s="2"/>
    </row>
    <row r="12" spans="1:19" ht="30" customHeight="1" x14ac:dyDescent="0.2">
      <c r="A12" s="41">
        <v>2</v>
      </c>
      <c r="B12" s="28">
        <v>41740</v>
      </c>
      <c r="C12" s="29" t="s">
        <v>53</v>
      </c>
      <c r="D12" s="29" t="s">
        <v>46</v>
      </c>
      <c r="E12" s="64"/>
      <c r="F12" s="64"/>
      <c r="G12" s="99"/>
      <c r="H12" s="97">
        <f t="shared" si="1"/>
        <v>0</v>
      </c>
      <c r="I12" s="66"/>
      <c r="J12" s="66">
        <v>105</v>
      </c>
      <c r="K12" s="34"/>
      <c r="L12" s="35"/>
      <c r="M12" s="36"/>
      <c r="N12" s="38">
        <f t="shared" si="2"/>
        <v>105</v>
      </c>
      <c r="O12" s="42">
        <v>105</v>
      </c>
      <c r="P12" s="40" t="str">
        <f>IF($F15="Milano","X","")</f>
        <v/>
      </c>
      <c r="R12" s="2"/>
    </row>
    <row r="13" spans="1:19" ht="30" customHeight="1" x14ac:dyDescent="0.2">
      <c r="A13" s="41">
        <v>3</v>
      </c>
      <c r="B13" s="28">
        <v>41751</v>
      </c>
      <c r="C13" s="29" t="s">
        <v>53</v>
      </c>
      <c r="D13" s="29" t="s">
        <v>47</v>
      </c>
      <c r="E13" s="64"/>
      <c r="F13" s="64"/>
      <c r="G13" s="94"/>
      <c r="H13" s="97">
        <f t="shared" si="1"/>
        <v>0</v>
      </c>
      <c r="I13" s="66"/>
      <c r="J13" s="66"/>
      <c r="K13" s="34"/>
      <c r="L13" s="35"/>
      <c r="M13" s="36">
        <v>20.5</v>
      </c>
      <c r="N13" s="38">
        <f t="shared" si="2"/>
        <v>20.5</v>
      </c>
      <c r="O13" s="42">
        <v>20.5</v>
      </c>
      <c r="P13" s="40" t="str">
        <f>IF($F16="Milano","X","")</f>
        <v/>
      </c>
      <c r="R13" s="2"/>
    </row>
    <row r="14" spans="1:19" ht="30" customHeight="1" x14ac:dyDescent="0.2">
      <c r="A14" s="41">
        <v>4</v>
      </c>
      <c r="B14" s="28">
        <v>41751</v>
      </c>
      <c r="C14" s="29" t="s">
        <v>53</v>
      </c>
      <c r="D14" s="29" t="s">
        <v>55</v>
      </c>
      <c r="E14" s="64"/>
      <c r="F14" s="64"/>
      <c r="G14" s="94"/>
      <c r="H14" s="97">
        <f t="shared" si="1"/>
        <v>0</v>
      </c>
      <c r="I14" s="66"/>
      <c r="J14" s="66"/>
      <c r="K14" s="34">
        <v>10</v>
      </c>
      <c r="L14" s="35"/>
      <c r="M14" s="36"/>
      <c r="N14" s="38">
        <f t="shared" si="2"/>
        <v>10</v>
      </c>
      <c r="O14" s="42">
        <v>10</v>
      </c>
      <c r="P14" s="40"/>
      <c r="R14" s="2"/>
    </row>
    <row r="15" spans="1:19" ht="30" customHeight="1" x14ac:dyDescent="0.2">
      <c r="A15" s="41">
        <v>5</v>
      </c>
      <c r="B15" s="28">
        <v>41753</v>
      </c>
      <c r="C15" s="29" t="s">
        <v>53</v>
      </c>
      <c r="D15" s="43" t="s">
        <v>46</v>
      </c>
      <c r="E15" s="64"/>
      <c r="F15" s="64"/>
      <c r="G15" s="94"/>
      <c r="H15" s="97">
        <f t="shared" si="1"/>
        <v>0</v>
      </c>
      <c r="I15" s="66"/>
      <c r="J15" s="66">
        <v>11</v>
      </c>
      <c r="K15" s="34"/>
      <c r="L15" s="35"/>
      <c r="M15" s="36"/>
      <c r="N15" s="38">
        <f t="shared" si="2"/>
        <v>11</v>
      </c>
      <c r="O15" s="42" t="s">
        <v>56</v>
      </c>
      <c r="P15" s="40"/>
      <c r="R15" s="2"/>
    </row>
    <row r="16" spans="1:19" ht="30" customHeight="1" x14ac:dyDescent="0.2">
      <c r="A16" s="41">
        <v>6</v>
      </c>
      <c r="B16" s="28">
        <v>41735</v>
      </c>
      <c r="C16" s="29" t="s">
        <v>52</v>
      </c>
      <c r="D16" s="29" t="s">
        <v>57</v>
      </c>
      <c r="E16" s="64"/>
      <c r="F16" s="64"/>
      <c r="G16" s="94"/>
      <c r="H16" s="97">
        <f t="shared" si="1"/>
        <v>0</v>
      </c>
      <c r="I16" s="66">
        <v>42.5</v>
      </c>
      <c r="J16" s="66"/>
      <c r="K16" s="34"/>
      <c r="L16" s="35"/>
      <c r="M16" s="36"/>
      <c r="N16" s="38">
        <f t="shared" si="2"/>
        <v>42.5</v>
      </c>
      <c r="O16" s="42">
        <v>42.5</v>
      </c>
      <c r="P16" s="40"/>
      <c r="R16" s="2"/>
    </row>
    <row r="17" spans="1:18" ht="30" customHeight="1" x14ac:dyDescent="0.2">
      <c r="A17" s="41">
        <v>7</v>
      </c>
      <c r="B17" s="28">
        <v>41735</v>
      </c>
      <c r="C17" s="29" t="s">
        <v>52</v>
      </c>
      <c r="D17" s="29" t="s">
        <v>58</v>
      </c>
      <c r="E17" s="64"/>
      <c r="F17" s="64"/>
      <c r="G17" s="94">
        <v>60</v>
      </c>
      <c r="H17" s="97">
        <f>IF($E$3="si",($H$5/$H$6*G17),IF($E$3="no",G17*$H$4,0))</f>
        <v>9.1269126912691281</v>
      </c>
      <c r="I17" s="66"/>
      <c r="J17" s="66"/>
      <c r="K17" s="34"/>
      <c r="L17" s="35"/>
      <c r="M17" s="36"/>
      <c r="N17" s="38">
        <f t="shared" si="2"/>
        <v>9.1269126912691281</v>
      </c>
      <c r="O17" s="42"/>
      <c r="P17" s="40"/>
      <c r="R17" s="2"/>
    </row>
    <row r="18" spans="1:18" ht="30" customHeight="1" x14ac:dyDescent="0.2">
      <c r="A18" s="41">
        <v>8</v>
      </c>
      <c r="B18" s="28">
        <v>41735</v>
      </c>
      <c r="C18" s="29" t="s">
        <v>52</v>
      </c>
      <c r="D18" s="29" t="s">
        <v>59</v>
      </c>
      <c r="E18" s="64"/>
      <c r="F18" s="64"/>
      <c r="G18" s="94"/>
      <c r="H18" s="97">
        <f t="shared" si="1"/>
        <v>0</v>
      </c>
      <c r="I18" s="66">
        <v>2.9</v>
      </c>
      <c r="J18" s="66"/>
      <c r="K18" s="34"/>
      <c r="L18" s="35"/>
      <c r="M18" s="35"/>
      <c r="N18" s="38">
        <f t="shared" si="2"/>
        <v>2.9</v>
      </c>
      <c r="O18" s="42">
        <v>2.9</v>
      </c>
      <c r="P18" s="40" t="str">
        <f t="shared" ref="P18:P25" si="3">IF($F18="Milano","X","")</f>
        <v/>
      </c>
      <c r="R18" s="2"/>
    </row>
    <row r="19" spans="1:18" ht="30" customHeight="1" x14ac:dyDescent="0.2">
      <c r="A19" s="41">
        <v>9</v>
      </c>
      <c r="B19" s="28">
        <v>41729</v>
      </c>
      <c r="C19" s="29" t="s">
        <v>60</v>
      </c>
      <c r="D19" s="29" t="s">
        <v>61</v>
      </c>
      <c r="E19" s="64"/>
      <c r="F19" s="64"/>
      <c r="G19" s="96"/>
      <c r="H19" s="97">
        <f t="shared" si="1"/>
        <v>0</v>
      </c>
      <c r="I19" s="66"/>
      <c r="J19" s="66"/>
      <c r="K19" s="34"/>
      <c r="L19" s="35">
        <v>173.2</v>
      </c>
      <c r="M19" s="35"/>
      <c r="N19" s="38">
        <f>SUM(H19:M19)</f>
        <v>173.2</v>
      </c>
      <c r="O19" s="42">
        <v>173.2</v>
      </c>
      <c r="P19" s="40" t="str">
        <f t="shared" si="3"/>
        <v/>
      </c>
      <c r="R19" s="2"/>
    </row>
    <row r="20" spans="1:18" ht="30" customHeight="1" x14ac:dyDescent="0.2">
      <c r="A20" s="41">
        <v>10</v>
      </c>
      <c r="B20" s="28">
        <v>41735</v>
      </c>
      <c r="C20" s="29" t="s">
        <v>52</v>
      </c>
      <c r="D20" s="29" t="s">
        <v>55</v>
      </c>
      <c r="E20" s="64"/>
      <c r="F20" s="64"/>
      <c r="G20" s="95"/>
      <c r="H20" s="97">
        <f t="shared" si="1"/>
        <v>0</v>
      </c>
      <c r="I20" s="66"/>
      <c r="J20" s="66"/>
      <c r="K20" s="34">
        <v>10</v>
      </c>
      <c r="L20" s="35"/>
      <c r="M20" s="35"/>
      <c r="N20" s="38">
        <f>SUM(H20:M20)</f>
        <v>10</v>
      </c>
      <c r="O20" s="42">
        <v>10</v>
      </c>
      <c r="P20" s="40" t="str">
        <f t="shared" si="3"/>
        <v/>
      </c>
      <c r="R20" s="2"/>
    </row>
    <row r="21" spans="1:18" ht="30" customHeight="1" x14ac:dyDescent="0.2">
      <c r="A21" s="41">
        <v>11</v>
      </c>
      <c r="B21" s="28">
        <v>41735</v>
      </c>
      <c r="C21" s="29" t="s">
        <v>52</v>
      </c>
      <c r="D21" s="43" t="s">
        <v>47</v>
      </c>
      <c r="E21" s="64"/>
      <c r="F21" s="64"/>
      <c r="G21" s="95"/>
      <c r="H21" s="97">
        <f t="shared" si="1"/>
        <v>0</v>
      </c>
      <c r="I21" s="66"/>
      <c r="J21" s="66"/>
      <c r="K21" s="34"/>
      <c r="L21" s="35"/>
      <c r="M21" s="35">
        <v>7.6</v>
      </c>
      <c r="N21" s="38">
        <f>SUM(H21:M21)</f>
        <v>7.6</v>
      </c>
      <c r="O21" s="42">
        <v>7.6</v>
      </c>
      <c r="P21" s="40" t="str">
        <f t="shared" si="3"/>
        <v/>
      </c>
      <c r="R21" s="2"/>
    </row>
    <row r="22" spans="1:18" ht="30" customHeight="1" x14ac:dyDescent="0.2">
      <c r="A22" s="41">
        <v>12</v>
      </c>
      <c r="B22" s="28">
        <v>41735</v>
      </c>
      <c r="C22" s="29" t="s">
        <v>52</v>
      </c>
      <c r="D22" s="43" t="s">
        <v>62</v>
      </c>
      <c r="E22" s="64"/>
      <c r="F22" s="64"/>
      <c r="G22" s="95"/>
      <c r="H22" s="97">
        <f t="shared" si="1"/>
        <v>0</v>
      </c>
      <c r="I22" s="66"/>
      <c r="J22" s="66"/>
      <c r="K22" s="34"/>
      <c r="L22" s="35"/>
      <c r="M22" s="35"/>
      <c r="N22" s="38">
        <f>SUM(H22:M22)</f>
        <v>0</v>
      </c>
      <c r="O22" s="42">
        <v>19.7</v>
      </c>
      <c r="P22" s="40" t="str">
        <f t="shared" si="3"/>
        <v/>
      </c>
      <c r="R22" s="2"/>
    </row>
    <row r="23" spans="1:18" ht="30" customHeight="1" x14ac:dyDescent="0.2">
      <c r="A23" s="41">
        <v>13</v>
      </c>
      <c r="B23" s="28">
        <v>41739</v>
      </c>
      <c r="C23" s="29" t="s">
        <v>52</v>
      </c>
      <c r="D23" s="43" t="s">
        <v>47</v>
      </c>
      <c r="E23" s="64"/>
      <c r="F23" s="64"/>
      <c r="G23" s="95"/>
      <c r="H23" s="97">
        <f t="shared" ref="H23:H24" si="4">IF($E$3="si",($H$5/$H$6*G23),IF($E$3="no",G23*$H$4,0))</f>
        <v>0</v>
      </c>
      <c r="I23" s="66"/>
      <c r="J23" s="66"/>
      <c r="K23" s="34"/>
      <c r="L23" s="35"/>
      <c r="M23" s="35">
        <v>9.1</v>
      </c>
      <c r="N23" s="38">
        <f t="shared" ref="N23:N25" si="5">SUM(H23:M23)</f>
        <v>9.1</v>
      </c>
      <c r="O23" s="42"/>
      <c r="P23" s="40" t="str">
        <f t="shared" si="3"/>
        <v/>
      </c>
      <c r="R23" s="2"/>
    </row>
    <row r="24" spans="1:18" ht="30" customHeight="1" x14ac:dyDescent="0.2">
      <c r="A24" s="41">
        <v>14</v>
      </c>
      <c r="B24" s="28">
        <v>41739</v>
      </c>
      <c r="C24" s="29" t="s">
        <v>52</v>
      </c>
      <c r="D24" s="43" t="s">
        <v>64</v>
      </c>
      <c r="E24" s="64"/>
      <c r="F24" s="64"/>
      <c r="G24" s="95"/>
      <c r="H24" s="97">
        <f t="shared" si="4"/>
        <v>0</v>
      </c>
      <c r="I24" s="66">
        <v>1.7</v>
      </c>
      <c r="J24" s="66"/>
      <c r="K24" s="34"/>
      <c r="L24" s="35"/>
      <c r="M24" s="35"/>
      <c r="N24" s="38">
        <f t="shared" si="5"/>
        <v>1.7</v>
      </c>
      <c r="O24" s="42">
        <v>1.7</v>
      </c>
      <c r="P24" s="40" t="str">
        <f t="shared" si="3"/>
        <v/>
      </c>
      <c r="R24" s="2"/>
    </row>
    <row r="25" spans="1:18" ht="30" customHeight="1" x14ac:dyDescent="0.2">
      <c r="A25" s="41">
        <v>15</v>
      </c>
      <c r="B25" s="28">
        <v>41739</v>
      </c>
      <c r="C25" s="29" t="s">
        <v>52</v>
      </c>
      <c r="D25" s="29" t="s">
        <v>65</v>
      </c>
      <c r="E25" s="64"/>
      <c r="F25" s="64"/>
      <c r="G25" s="95">
        <v>60</v>
      </c>
      <c r="H25" s="97"/>
      <c r="I25" s="66"/>
      <c r="J25" s="66"/>
      <c r="K25" s="34"/>
      <c r="L25" s="35"/>
      <c r="M25" s="35"/>
      <c r="N25" s="38">
        <f t="shared" si="5"/>
        <v>0</v>
      </c>
      <c r="O25" s="42"/>
      <c r="P25" s="40" t="str">
        <f t="shared" si="3"/>
        <v/>
      </c>
      <c r="R25" s="2"/>
    </row>
    <row r="27" spans="1:18" x14ac:dyDescent="0.2">
      <c r="A27" s="55"/>
      <c r="B27" s="56"/>
      <c r="C27" s="56"/>
      <c r="D27" s="56"/>
      <c r="E27" s="56"/>
      <c r="F27" s="56"/>
      <c r="G27" s="56"/>
      <c r="H27" s="56"/>
      <c r="I27" s="56"/>
      <c r="J27" s="98"/>
      <c r="K27" s="98"/>
      <c r="L27" s="56"/>
      <c r="M27" s="56"/>
      <c r="N27" s="56"/>
      <c r="O27" s="56"/>
      <c r="P27" s="98"/>
      <c r="Q27" s="3"/>
    </row>
    <row r="28" spans="1:18" x14ac:dyDescent="0.2">
      <c r="A28" s="77"/>
      <c r="B28" s="78"/>
      <c r="C28" s="79"/>
      <c r="D28" s="80"/>
      <c r="E28" s="80"/>
      <c r="F28" s="81"/>
      <c r="G28" s="82"/>
      <c r="H28" s="83"/>
      <c r="I28" s="84"/>
      <c r="J28" s="98"/>
      <c r="K28" s="98"/>
      <c r="L28" s="84"/>
      <c r="M28" s="84"/>
      <c r="N28" s="85"/>
      <c r="O28" s="86"/>
      <c r="P28" s="98"/>
      <c r="Q28" s="3"/>
    </row>
    <row r="29" spans="1:18" x14ac:dyDescent="0.2">
      <c r="A29" s="55"/>
      <c r="B29" s="71" t="s">
        <v>41</v>
      </c>
      <c r="C29" s="71"/>
      <c r="D29" s="71"/>
      <c r="E29" s="56"/>
      <c r="F29" s="56"/>
      <c r="G29" s="71" t="s">
        <v>43</v>
      </c>
      <c r="H29" s="71"/>
      <c r="I29" s="71"/>
      <c r="J29" s="98"/>
      <c r="K29" s="98"/>
      <c r="L29" s="71" t="s">
        <v>42</v>
      </c>
      <c r="M29" s="71"/>
      <c r="N29" s="71"/>
      <c r="O29" s="56"/>
      <c r="P29" s="98"/>
      <c r="Q29" s="3"/>
    </row>
    <row r="30" spans="1:18" x14ac:dyDescent="0.2">
      <c r="A30" s="55"/>
      <c r="B30" s="56"/>
      <c r="C30" s="56"/>
      <c r="D30" s="56"/>
      <c r="E30" s="56"/>
      <c r="F30" s="56"/>
      <c r="G30" s="56"/>
      <c r="H30" s="56"/>
      <c r="I30" s="56"/>
      <c r="J30" s="98"/>
      <c r="K30" s="98"/>
      <c r="L30" s="56"/>
      <c r="M30" s="56"/>
      <c r="N30" s="56"/>
      <c r="O30" s="56"/>
      <c r="P30" s="98"/>
      <c r="Q30" s="3"/>
    </row>
    <row r="31" spans="1:18" x14ac:dyDescent="0.2">
      <c r="A31" s="55"/>
      <c r="B31" s="56"/>
      <c r="C31" s="56"/>
      <c r="D31" s="56"/>
      <c r="E31" s="56"/>
      <c r="F31" s="56"/>
      <c r="G31" s="56"/>
      <c r="H31" s="56"/>
      <c r="I31" s="56"/>
      <c r="J31" s="98"/>
      <c r="K31" s="98"/>
      <c r="L31" s="56"/>
      <c r="M31" s="56"/>
      <c r="N31" s="56"/>
      <c r="O31" s="56"/>
      <c r="P31" s="98"/>
      <c r="Q31" s="3"/>
    </row>
  </sheetData>
  <sortState ref="B11:O22">
    <sortCondition ref="B11"/>
  </sortState>
  <mergeCells count="24"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  <mergeCell ref="B1:D1"/>
    <mergeCell ref="E1:F1"/>
    <mergeCell ref="B2:D2"/>
    <mergeCell ref="E2:F2"/>
    <mergeCell ref="M9:M10"/>
    <mergeCell ref="N5:O5"/>
    <mergeCell ref="B3:D3"/>
    <mergeCell ref="E3:F3"/>
    <mergeCell ref="I8:I10"/>
    <mergeCell ref="L8:M8"/>
    <mergeCell ref="K8:K10"/>
    <mergeCell ref="E7:F7"/>
    <mergeCell ref="L9:L10"/>
  </mergeCells>
  <phoneticPr fontId="0" type="noConversion"/>
  <conditionalFormatting sqref="M1">
    <cfRule type="cellIs" dxfId="3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28 N19:N25 N11:N17">
      <formula1>0</formula1>
      <formula2>0</formula2>
    </dataValidation>
    <dataValidation type="decimal" operator="greaterThanOrEqual" allowBlank="1" showErrorMessage="1" errorTitle="Valore" error="Inserire un numero maggiore o uguale a 0 (zero)!" sqref="H28:M28 H12:I25 K17:K25 H11:K11 J15:J25 J12:J13 L11:M25 J14:K14 N18:O18">
      <formula1>0</formula1>
      <formula2>0</formula2>
    </dataValidation>
    <dataValidation type="textLength" operator="greaterThan" allowBlank="1" showErrorMessage="1" sqref="D28:E28 F21:F25">
      <formula1>1</formula1>
      <formula2>0</formula2>
    </dataValidation>
    <dataValidation type="textLength" operator="greaterThan" sqref="F28 G19:G25">
      <formula1>1</formula1>
      <formula2>0</formula2>
    </dataValidation>
    <dataValidation type="date" operator="greaterThanOrEqual" showErrorMessage="1" errorTitle="Data" error="Inserire una data superiore al 1/11/2000" sqref="B28">
      <formula1>36831</formula1>
      <formula2>0</formula2>
    </dataValidation>
    <dataValidation type="textLength" operator="greaterThan" allowBlank="1" sqref="C28 D15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view="pageBreakPreview" zoomScale="50" zoomScaleSheetLayoutView="50" workbookViewId="0">
      <pane ySplit="5" topLeftCell="A6" activePane="bottomLeft" state="frozen"/>
      <selection pane="bottomLeft" activeCell="R12" sqref="R12"/>
    </sheetView>
  </sheetViews>
  <sheetFormatPr defaultRowHeight="18.75" x14ac:dyDescent="0.2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 x14ac:dyDescent="0.2">
      <c r="A1" s="4"/>
      <c r="B1" s="125" t="s">
        <v>0</v>
      </c>
      <c r="C1" s="125"/>
      <c r="D1" s="116" t="s">
        <v>44</v>
      </c>
      <c r="E1" s="116"/>
      <c r="F1" s="46">
        <v>41730</v>
      </c>
      <c r="G1" s="45" t="s">
        <v>68</v>
      </c>
      <c r="L1" s="8" t="s">
        <v>31</v>
      </c>
      <c r="M1" s="3">
        <f>+P1-N7</f>
        <v>0</v>
      </c>
      <c r="N1" s="5" t="s">
        <v>1</v>
      </c>
      <c r="O1" s="6"/>
      <c r="P1" s="52">
        <f>SUM(H7:M7)</f>
        <v>968.2</v>
      </c>
      <c r="Q1" s="3" t="s">
        <v>28</v>
      </c>
      <c r="R1" s="100">
        <f>SUM(R11:R12)</f>
        <v>86.4</v>
      </c>
    </row>
    <row r="2" spans="1:18" s="8" customFormat="1" ht="57.75" customHeight="1" x14ac:dyDescent="0.2">
      <c r="A2" s="4"/>
      <c r="B2" s="115" t="s">
        <v>2</v>
      </c>
      <c r="C2" s="115"/>
      <c r="D2" s="116" t="s">
        <v>45</v>
      </c>
      <c r="E2" s="116"/>
      <c r="F2" s="9"/>
      <c r="G2" s="9"/>
      <c r="N2" s="10" t="s">
        <v>3</v>
      </c>
      <c r="O2" s="11"/>
      <c r="P2" s="12"/>
      <c r="Q2" s="3" t="s">
        <v>27</v>
      </c>
      <c r="R2" s="100"/>
    </row>
    <row r="3" spans="1:18" s="8" customFormat="1" ht="35.25" customHeight="1" x14ac:dyDescent="0.2">
      <c r="A3" s="4"/>
      <c r="B3" s="115" t="s">
        <v>26</v>
      </c>
      <c r="C3" s="115"/>
      <c r="D3" s="116" t="s">
        <v>28</v>
      </c>
      <c r="E3" s="116"/>
      <c r="N3" s="10" t="s">
        <v>4</v>
      </c>
      <c r="O3" s="11"/>
      <c r="P3" s="57">
        <f>+O7</f>
        <v>968.2</v>
      </c>
      <c r="Q3" s="13"/>
      <c r="R3" s="100">
        <f>SUM(R11:R12)</f>
        <v>86.4</v>
      </c>
    </row>
    <row r="4" spans="1:18" s="8" customFormat="1" ht="35.25" customHeight="1" thickBot="1" x14ac:dyDescent="0.25">
      <c r="A4" s="4"/>
      <c r="D4" s="14"/>
      <c r="E4" s="14"/>
      <c r="F4" s="10" t="s">
        <v>21</v>
      </c>
      <c r="G4" s="72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100"/>
    </row>
    <row r="5" spans="1:18" s="8" customFormat="1" ht="43.5" customHeight="1" thickTop="1" thickBot="1" x14ac:dyDescent="0.25">
      <c r="A5" s="4"/>
      <c r="B5" s="19" t="s">
        <v>6</v>
      </c>
      <c r="C5" s="20"/>
      <c r="D5" s="54">
        <v>2</v>
      </c>
      <c r="E5" s="14"/>
      <c r="F5" s="10" t="s">
        <v>7</v>
      </c>
      <c r="G5" s="72">
        <v>1.1100000000000001</v>
      </c>
      <c r="N5" s="114" t="s">
        <v>8</v>
      </c>
      <c r="O5" s="114"/>
      <c r="P5" s="53">
        <f>P1-P2-P3-P4</f>
        <v>0</v>
      </c>
      <c r="Q5" s="13"/>
      <c r="R5" s="100">
        <f>R1-R3</f>
        <v>0</v>
      </c>
    </row>
    <row r="6" spans="1:18" s="8" customFormat="1" ht="43.5" customHeight="1" thickTop="1" thickBot="1" x14ac:dyDescent="0.25">
      <c r="A6" s="4"/>
      <c r="B6" s="51" t="s">
        <v>50</v>
      </c>
      <c r="C6" s="51"/>
      <c r="D6" s="14"/>
      <c r="E6" s="14"/>
      <c r="F6" s="10" t="s">
        <v>10</v>
      </c>
      <c r="G6" s="91">
        <v>11.11</v>
      </c>
      <c r="Q6" s="13"/>
    </row>
    <row r="7" spans="1:18" s="8" customFormat="1" ht="27" customHeight="1" thickTop="1" thickBot="1" x14ac:dyDescent="0.25">
      <c r="A7" s="143" t="s">
        <v>30</v>
      </c>
      <c r="B7" s="144"/>
      <c r="C7" s="145"/>
      <c r="D7" s="146" t="s">
        <v>11</v>
      </c>
      <c r="E7" s="147"/>
      <c r="F7" s="147"/>
      <c r="G7" s="92">
        <f t="shared" ref="G7:O7" si="0">SUM(G11:G18)</f>
        <v>0</v>
      </c>
      <c r="H7" s="90">
        <f t="shared" si="0"/>
        <v>0</v>
      </c>
      <c r="I7" s="74">
        <f t="shared" si="0"/>
        <v>0</v>
      </c>
      <c r="J7" s="74">
        <f t="shared" si="0"/>
        <v>0</v>
      </c>
      <c r="K7" s="74">
        <f t="shared" si="0"/>
        <v>0</v>
      </c>
      <c r="L7" s="74">
        <f t="shared" si="0"/>
        <v>0</v>
      </c>
      <c r="M7" s="75">
        <f t="shared" si="0"/>
        <v>968.2</v>
      </c>
      <c r="N7" s="73">
        <f t="shared" si="0"/>
        <v>968.2</v>
      </c>
      <c r="O7" s="76">
        <f t="shared" si="0"/>
        <v>968.2</v>
      </c>
      <c r="P7" s="13">
        <f>+N7-SUM(H7:M7)</f>
        <v>0</v>
      </c>
    </row>
    <row r="8" spans="1:18" ht="36" customHeight="1" thickTop="1" thickBot="1" x14ac:dyDescent="0.25">
      <c r="A8" s="132"/>
      <c r="B8" s="134" t="s">
        <v>12</v>
      </c>
      <c r="C8" s="134" t="s">
        <v>13</v>
      </c>
      <c r="D8" s="148" t="s">
        <v>25</v>
      </c>
      <c r="E8" s="134" t="s">
        <v>33</v>
      </c>
      <c r="F8" s="150" t="s">
        <v>32</v>
      </c>
      <c r="G8" s="151" t="s">
        <v>15</v>
      </c>
      <c r="H8" s="153" t="s">
        <v>16</v>
      </c>
      <c r="I8" s="118" t="s">
        <v>37</v>
      </c>
      <c r="J8" s="117" t="s">
        <v>39</v>
      </c>
      <c r="K8" s="117" t="s">
        <v>38</v>
      </c>
      <c r="L8" s="154" t="s">
        <v>22</v>
      </c>
      <c r="M8" s="155"/>
      <c r="N8" s="130" t="s">
        <v>17</v>
      </c>
      <c r="O8" s="142" t="s">
        <v>18</v>
      </c>
      <c r="P8" s="128" t="s">
        <v>19</v>
      </c>
      <c r="Q8" s="2"/>
      <c r="R8" s="156" t="s">
        <v>40</v>
      </c>
    </row>
    <row r="9" spans="1:18" ht="36" customHeight="1" thickTop="1" thickBot="1" x14ac:dyDescent="0.25">
      <c r="A9" s="132"/>
      <c r="B9" s="134" t="s">
        <v>12</v>
      </c>
      <c r="C9" s="134"/>
      <c r="D9" s="149"/>
      <c r="E9" s="134"/>
      <c r="F9" s="150"/>
      <c r="G9" s="152"/>
      <c r="H9" s="153" t="s">
        <v>37</v>
      </c>
      <c r="I9" s="118" t="s">
        <v>37</v>
      </c>
      <c r="J9" s="118"/>
      <c r="K9" s="118" t="s">
        <v>36</v>
      </c>
      <c r="L9" s="123" t="s">
        <v>23</v>
      </c>
      <c r="M9" s="160" t="s">
        <v>24</v>
      </c>
      <c r="N9" s="130"/>
      <c r="O9" s="142"/>
      <c r="P9" s="128"/>
      <c r="Q9" s="2"/>
      <c r="R9" s="157"/>
    </row>
    <row r="10" spans="1:18" ht="37.5" customHeight="1" thickTop="1" thickBot="1" x14ac:dyDescent="0.25">
      <c r="A10" s="132"/>
      <c r="B10" s="134"/>
      <c r="C10" s="134"/>
      <c r="D10" s="149"/>
      <c r="E10" s="134"/>
      <c r="F10" s="150"/>
      <c r="G10" s="89" t="s">
        <v>20</v>
      </c>
      <c r="H10" s="153"/>
      <c r="I10" s="118"/>
      <c r="J10" s="118"/>
      <c r="K10" s="118"/>
      <c r="L10" s="159"/>
      <c r="M10" s="127"/>
      <c r="N10" s="130"/>
      <c r="O10" s="142"/>
      <c r="P10" s="128"/>
      <c r="Q10" s="2"/>
      <c r="R10" s="158"/>
    </row>
    <row r="11" spans="1:18" ht="30" customHeight="1" thickTop="1" x14ac:dyDescent="0.2">
      <c r="A11" s="27">
        <v>1</v>
      </c>
      <c r="B11" s="44">
        <v>41753</v>
      </c>
      <c r="C11" s="29" t="s">
        <v>53</v>
      </c>
      <c r="D11" s="30" t="s">
        <v>49</v>
      </c>
      <c r="E11" s="30"/>
      <c r="F11" s="31" t="s">
        <v>69</v>
      </c>
      <c r="G11" s="88"/>
      <c r="H11" s="33">
        <f t="shared" ref="H11:H18" si="1">IF($D$3="si",($G$5/$G$6*G11),IF($D$3="no",G11*$G$4,0))</f>
        <v>0</v>
      </c>
      <c r="I11" s="34"/>
      <c r="J11" s="35"/>
      <c r="K11" s="63"/>
      <c r="L11" s="63"/>
      <c r="M11" s="37">
        <v>568.20000000000005</v>
      </c>
      <c r="N11" s="38">
        <f t="shared" ref="N11:N18" si="2">SUM(H11:M11)</f>
        <v>568.20000000000005</v>
      </c>
      <c r="O11" s="39">
        <v>568.20000000000005</v>
      </c>
      <c r="P11" s="40"/>
      <c r="Q11" s="2"/>
      <c r="R11" s="67">
        <v>50.73</v>
      </c>
    </row>
    <row r="12" spans="1:18" ht="30" customHeight="1" x14ac:dyDescent="0.2">
      <c r="A12" s="41">
        <v>2</v>
      </c>
      <c r="B12" s="44">
        <v>41752</v>
      </c>
      <c r="C12" s="29" t="s">
        <v>53</v>
      </c>
      <c r="D12" s="30" t="s">
        <v>47</v>
      </c>
      <c r="E12" s="30"/>
      <c r="F12" s="31" t="s">
        <v>69</v>
      </c>
      <c r="G12" s="32"/>
      <c r="H12" s="33">
        <f t="shared" si="1"/>
        <v>0</v>
      </c>
      <c r="I12" s="34"/>
      <c r="J12" s="35"/>
      <c r="K12" s="63"/>
      <c r="L12" s="36"/>
      <c r="M12" s="37">
        <v>400</v>
      </c>
      <c r="N12" s="38">
        <f t="shared" si="2"/>
        <v>400</v>
      </c>
      <c r="O12" s="42">
        <v>400</v>
      </c>
      <c r="P12" s="40"/>
      <c r="Q12" s="2"/>
      <c r="R12" s="67">
        <v>35.67</v>
      </c>
    </row>
    <row r="13" spans="1:18" ht="30" customHeight="1" x14ac:dyDescent="0.2">
      <c r="A13" s="41">
        <v>3</v>
      </c>
      <c r="B13" s="44"/>
      <c r="C13" s="29"/>
      <c r="D13" s="30"/>
      <c r="E13" s="30"/>
      <c r="F13" s="31"/>
      <c r="G13" s="32"/>
      <c r="H13" s="33">
        <f t="shared" si="1"/>
        <v>0</v>
      </c>
      <c r="I13" s="34"/>
      <c r="J13" s="35"/>
      <c r="K13" s="63"/>
      <c r="L13" s="36"/>
      <c r="M13" s="37"/>
      <c r="N13" s="38">
        <f t="shared" si="2"/>
        <v>0</v>
      </c>
      <c r="O13" s="42"/>
      <c r="P13" s="40" t="str">
        <f t="shared" ref="P13:P18" si="3">IF(F13="Milano","X","")</f>
        <v/>
      </c>
      <c r="Q13" s="2"/>
      <c r="R13" s="68"/>
    </row>
    <row r="14" spans="1:18" ht="30" customHeight="1" x14ac:dyDescent="0.2">
      <c r="A14" s="41">
        <v>4</v>
      </c>
      <c r="B14" s="44"/>
      <c r="C14" s="29"/>
      <c r="D14" s="30"/>
      <c r="E14" s="30"/>
      <c r="F14" s="31"/>
      <c r="G14" s="32"/>
      <c r="H14" s="33">
        <f t="shared" si="1"/>
        <v>0</v>
      </c>
      <c r="I14" s="34"/>
      <c r="J14" s="35"/>
      <c r="K14" s="63"/>
      <c r="L14" s="36"/>
      <c r="M14" s="37"/>
      <c r="N14" s="38">
        <f t="shared" si="2"/>
        <v>0</v>
      </c>
      <c r="O14" s="42"/>
      <c r="P14" s="40"/>
      <c r="Q14" s="2"/>
      <c r="R14" s="69"/>
    </row>
    <row r="15" spans="1:18" ht="30" customHeight="1" x14ac:dyDescent="0.2">
      <c r="A15" s="41">
        <v>5</v>
      </c>
      <c r="B15" s="28"/>
      <c r="C15" s="29"/>
      <c r="D15" s="30"/>
      <c r="E15" s="30"/>
      <c r="F15" s="31"/>
      <c r="G15" s="32"/>
      <c r="H15" s="33">
        <f t="shared" si="1"/>
        <v>0</v>
      </c>
      <c r="I15" s="34"/>
      <c r="J15" s="35"/>
      <c r="K15" s="63"/>
      <c r="L15" s="36"/>
      <c r="M15" s="37"/>
      <c r="N15" s="38">
        <f t="shared" si="2"/>
        <v>0</v>
      </c>
      <c r="O15" s="42"/>
      <c r="P15" s="40"/>
      <c r="Q15" s="2"/>
      <c r="R15" s="70"/>
    </row>
    <row r="16" spans="1:18" ht="30" customHeight="1" x14ac:dyDescent="0.2">
      <c r="A16" s="41">
        <v>6</v>
      </c>
      <c r="B16" s="28"/>
      <c r="C16" s="29"/>
      <c r="D16" s="30"/>
      <c r="E16" s="30"/>
      <c r="F16" s="31"/>
      <c r="G16" s="32"/>
      <c r="H16" s="33">
        <f t="shared" si="1"/>
        <v>0</v>
      </c>
      <c r="I16" s="34"/>
      <c r="J16" s="35"/>
      <c r="K16" s="63"/>
      <c r="L16" s="36"/>
      <c r="M16" s="37"/>
      <c r="N16" s="38">
        <f t="shared" si="2"/>
        <v>0</v>
      </c>
      <c r="O16" s="42"/>
      <c r="P16" s="40" t="str">
        <f t="shared" si="3"/>
        <v/>
      </c>
      <c r="Q16" s="2"/>
      <c r="R16" s="69"/>
    </row>
    <row r="17" spans="1:18" ht="30" customHeight="1" x14ac:dyDescent="0.2">
      <c r="A17" s="41">
        <v>7</v>
      </c>
      <c r="B17" s="28"/>
      <c r="C17" s="29"/>
      <c r="D17" s="30"/>
      <c r="E17" s="30"/>
      <c r="F17" s="31"/>
      <c r="G17" s="32"/>
      <c r="H17" s="33">
        <f t="shared" si="1"/>
        <v>0</v>
      </c>
      <c r="I17" s="34"/>
      <c r="J17" s="35"/>
      <c r="K17" s="63"/>
      <c r="L17" s="36"/>
      <c r="M17" s="37"/>
      <c r="N17" s="38">
        <f t="shared" si="2"/>
        <v>0</v>
      </c>
      <c r="O17" s="42"/>
      <c r="P17" s="40" t="str">
        <f t="shared" si="3"/>
        <v/>
      </c>
      <c r="Q17" s="2"/>
      <c r="R17" s="69"/>
    </row>
    <row r="18" spans="1:18" ht="30" customHeight="1" x14ac:dyDescent="0.2">
      <c r="A18" s="41">
        <v>8</v>
      </c>
      <c r="B18" s="28"/>
      <c r="C18" s="29"/>
      <c r="D18" s="30"/>
      <c r="E18" s="30"/>
      <c r="F18" s="31"/>
      <c r="G18" s="32"/>
      <c r="H18" s="33">
        <f t="shared" si="1"/>
        <v>0</v>
      </c>
      <c r="I18" s="34"/>
      <c r="J18" s="35"/>
      <c r="L18" s="36"/>
      <c r="N18" s="38">
        <f t="shared" si="2"/>
        <v>0</v>
      </c>
      <c r="O18" s="42"/>
      <c r="P18" s="40" t="str">
        <f t="shared" si="3"/>
        <v/>
      </c>
      <c r="Q18" s="2"/>
      <c r="R18" s="69"/>
    </row>
    <row r="19" spans="1:18" x14ac:dyDescent="0.2">
      <c r="A19" s="55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</row>
    <row r="20" spans="1:18" x14ac:dyDescent="0.2">
      <c r="A20" s="77"/>
      <c r="B20" s="78"/>
      <c r="C20" s="79"/>
      <c r="D20" s="80"/>
      <c r="E20" s="80"/>
      <c r="F20" s="81"/>
      <c r="G20" s="82"/>
      <c r="H20" s="83"/>
      <c r="I20" s="84"/>
      <c r="J20" s="84"/>
      <c r="K20" s="84"/>
      <c r="L20" s="84"/>
      <c r="M20" s="84"/>
      <c r="N20" s="85"/>
      <c r="O20" s="86"/>
      <c r="P20" s="87"/>
    </row>
    <row r="21" spans="1:18" x14ac:dyDescent="0.2">
      <c r="A21" s="55"/>
      <c r="B21" s="71" t="s">
        <v>41</v>
      </c>
      <c r="C21" s="71"/>
      <c r="D21" s="71"/>
      <c r="E21" s="56"/>
      <c r="F21" s="56"/>
      <c r="G21" s="71" t="s">
        <v>43</v>
      </c>
      <c r="H21" s="71"/>
      <c r="I21" s="71"/>
      <c r="J21" s="56"/>
      <c r="K21" s="56"/>
      <c r="L21" s="71" t="s">
        <v>42</v>
      </c>
      <c r="M21" s="71"/>
      <c r="N21" s="71"/>
      <c r="O21" s="56"/>
      <c r="P21" s="87"/>
    </row>
    <row r="22" spans="1:18" x14ac:dyDescent="0.2">
      <c r="A22" s="55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87"/>
    </row>
    <row r="23" spans="1:18" x14ac:dyDescent="0.2">
      <c r="A23" s="55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</row>
  </sheetData>
  <mergeCells count="27">
    <mergeCell ref="P8:P10"/>
    <mergeCell ref="R8:R10"/>
    <mergeCell ref="L9:L10"/>
    <mergeCell ref="M9:M10"/>
    <mergeCell ref="N8:N10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B1:C1"/>
    <mergeCell ref="D1:E1"/>
    <mergeCell ref="B2:C2"/>
    <mergeCell ref="D2:E2"/>
    <mergeCell ref="B3:C3"/>
    <mergeCell ref="D3:E3"/>
  </mergeCells>
  <conditionalFormatting sqref="M1">
    <cfRule type="cellIs" dxfId="2" priority="1" operator="notEqual">
      <formula>0</formula>
    </cfRule>
  </conditionalFormatting>
  <dataValidations count="12">
    <dataValidation type="decimal" operator="greaterThanOrEqual" allowBlank="1" showErrorMessage="1" errorTitle="Valore" error="Inserire un numero maggiore o uguale a 0 (zero)!" sqref="H20:M20 K13:K17 L13:L18 J13:J18 I17:I18 H12:H18 H11:I11 J11:M12">
      <formula1>0</formula1>
      <formula2>0</formula2>
    </dataValidation>
    <dataValidation type="whole" operator="greaterThanOrEqual" allowBlank="1" showErrorMessage="1" errorTitle="Valore" error="Inserire un numero maggiore o uguale a 0 (zero)!" sqref="N20 N11:N18">
      <formula1>0</formula1>
      <formula2>0</formula2>
    </dataValidation>
    <dataValidation type="textLength" operator="greaterThan" allowBlank="1" showErrorMessage="1" sqref="D20:E20">
      <formula1>1</formula1>
      <formula2>0</formula2>
    </dataValidation>
    <dataValidation type="textLength" operator="greaterThan" sqref="F20">
      <formula1>1</formula1>
      <formula2>0</formula2>
    </dataValidation>
    <dataValidation type="date" operator="greaterThanOrEqual" showErrorMessage="1" errorTitle="Data" error="Inserire una data superiore al 1/11/2000" sqref="B20 B11:B14">
      <formula1>36831</formula1>
      <formula2>0</formula2>
    </dataValidation>
    <dataValidation type="textLength" operator="greaterThan" allowBlank="1" sqref="C20">
      <formula1>1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abSelected="1" view="pageBreakPreview" zoomScale="50" zoomScaleSheetLayoutView="50" workbookViewId="0">
      <pane ySplit="5" topLeftCell="A6" activePane="bottomLeft" state="frozen"/>
      <selection pane="bottomLeft" activeCell="R20" sqref="R20"/>
    </sheetView>
  </sheetViews>
  <sheetFormatPr defaultRowHeight="18.75" x14ac:dyDescent="0.2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 x14ac:dyDescent="0.2">
      <c r="A1" s="4"/>
      <c r="B1" s="125" t="s">
        <v>0</v>
      </c>
      <c r="C1" s="125"/>
      <c r="D1" s="116" t="s">
        <v>44</v>
      </c>
      <c r="E1" s="116"/>
      <c r="F1" s="46">
        <v>41730</v>
      </c>
      <c r="G1" s="45" t="s">
        <v>70</v>
      </c>
      <c r="L1" s="8" t="s">
        <v>31</v>
      </c>
      <c r="M1" s="3">
        <f>+P1-N7</f>
        <v>0</v>
      </c>
      <c r="N1" s="5" t="s">
        <v>1</v>
      </c>
      <c r="O1" s="6"/>
      <c r="P1" s="52">
        <f>SUM(H7:M7)</f>
        <v>193.88800000000001</v>
      </c>
      <c r="Q1" s="3" t="s">
        <v>28</v>
      </c>
      <c r="R1" s="100">
        <f>SUM(R13:R19)-51.5</f>
        <v>499.57000000000005</v>
      </c>
    </row>
    <row r="2" spans="1:18" s="8" customFormat="1" ht="57.75" customHeight="1" x14ac:dyDescent="0.2">
      <c r="A2" s="4"/>
      <c r="B2" s="115" t="s">
        <v>2</v>
      </c>
      <c r="C2" s="115"/>
      <c r="D2" s="116" t="s">
        <v>45</v>
      </c>
      <c r="E2" s="116"/>
      <c r="F2" s="9"/>
      <c r="G2" s="9"/>
      <c r="N2" s="10" t="s">
        <v>3</v>
      </c>
      <c r="O2" s="11"/>
      <c r="P2" s="12"/>
      <c r="Q2" s="3" t="s">
        <v>27</v>
      </c>
      <c r="R2" s="100"/>
    </row>
    <row r="3" spans="1:18" s="8" customFormat="1" ht="35.25" customHeight="1" x14ac:dyDescent="0.2">
      <c r="A3" s="4"/>
      <c r="B3" s="115" t="s">
        <v>26</v>
      </c>
      <c r="C3" s="115"/>
      <c r="D3" s="116" t="s">
        <v>28</v>
      </c>
      <c r="E3" s="116"/>
      <c r="N3" s="10" t="s">
        <v>4</v>
      </c>
      <c r="O3" s="11"/>
      <c r="P3" s="57">
        <f>+O7</f>
        <v>189.28800000000001</v>
      </c>
      <c r="Q3" s="13"/>
      <c r="R3" s="100">
        <f>SUM(R11:R14,R16)</f>
        <v>487.65999999999997</v>
      </c>
    </row>
    <row r="4" spans="1:18" s="8" customFormat="1" ht="35.25" customHeight="1" thickBot="1" x14ac:dyDescent="0.25">
      <c r="A4" s="4"/>
      <c r="D4" s="14"/>
      <c r="E4" s="14"/>
      <c r="F4" s="10" t="s">
        <v>21</v>
      </c>
      <c r="G4" s="72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100"/>
    </row>
    <row r="5" spans="1:18" s="8" customFormat="1" ht="43.5" customHeight="1" thickTop="1" thickBot="1" x14ac:dyDescent="0.25">
      <c r="A5" s="4"/>
      <c r="B5" s="19" t="s">
        <v>6</v>
      </c>
      <c r="C5" s="20"/>
      <c r="D5" s="54">
        <v>9</v>
      </c>
      <c r="E5" s="14"/>
      <c r="F5" s="10" t="s">
        <v>7</v>
      </c>
      <c r="G5" s="72">
        <v>1.1100000000000001</v>
      </c>
      <c r="N5" s="114" t="s">
        <v>8</v>
      </c>
      <c r="O5" s="114"/>
      <c r="P5" s="53">
        <f>P1-P2-P3-P4</f>
        <v>4.5999999999999943</v>
      </c>
      <c r="Q5" s="13"/>
      <c r="R5" s="100">
        <f>R1-R3</f>
        <v>11.910000000000082</v>
      </c>
    </row>
    <row r="6" spans="1:18" s="8" customFormat="1" ht="43.5" customHeight="1" thickTop="1" thickBot="1" x14ac:dyDescent="0.25">
      <c r="A6" s="4"/>
      <c r="B6" s="51" t="s">
        <v>51</v>
      </c>
      <c r="C6" s="51"/>
      <c r="D6" s="14"/>
      <c r="E6" s="14"/>
      <c r="F6" s="10" t="s">
        <v>10</v>
      </c>
      <c r="G6" s="91">
        <v>11.11</v>
      </c>
      <c r="Q6" s="13"/>
    </row>
    <row r="7" spans="1:18" s="8" customFormat="1" ht="27" customHeight="1" thickTop="1" thickBot="1" x14ac:dyDescent="0.25">
      <c r="A7" s="143" t="s">
        <v>30</v>
      </c>
      <c r="B7" s="144"/>
      <c r="C7" s="145"/>
      <c r="D7" s="146" t="s">
        <v>11</v>
      </c>
      <c r="E7" s="147"/>
      <c r="F7" s="147"/>
      <c r="G7" s="92">
        <f t="shared" ref="G7:O7" si="0">SUM(G11:G20)</f>
        <v>0</v>
      </c>
      <c r="H7" s="90">
        <f t="shared" si="0"/>
        <v>0</v>
      </c>
      <c r="I7" s="74">
        <f t="shared" si="0"/>
        <v>0</v>
      </c>
      <c r="J7" s="74">
        <f t="shared" si="0"/>
        <v>22.5</v>
      </c>
      <c r="K7" s="74">
        <f t="shared" si="0"/>
        <v>2.79</v>
      </c>
      <c r="L7" s="74">
        <f t="shared" si="0"/>
        <v>0</v>
      </c>
      <c r="M7" s="75">
        <f t="shared" si="0"/>
        <v>168.59800000000001</v>
      </c>
      <c r="N7" s="73">
        <f t="shared" si="0"/>
        <v>193.88800000000001</v>
      </c>
      <c r="O7" s="76">
        <f t="shared" si="0"/>
        <v>189.28800000000001</v>
      </c>
      <c r="P7" s="13">
        <f>+N7-SUM(H7:M7)</f>
        <v>0</v>
      </c>
    </row>
    <row r="8" spans="1:18" ht="36" customHeight="1" thickTop="1" thickBot="1" x14ac:dyDescent="0.25">
      <c r="A8" s="132"/>
      <c r="B8" s="134" t="s">
        <v>12</v>
      </c>
      <c r="C8" s="134" t="s">
        <v>13</v>
      </c>
      <c r="D8" s="148" t="s">
        <v>25</v>
      </c>
      <c r="E8" s="134" t="s">
        <v>33</v>
      </c>
      <c r="F8" s="150" t="s">
        <v>32</v>
      </c>
      <c r="G8" s="151" t="s">
        <v>15</v>
      </c>
      <c r="H8" s="153" t="s">
        <v>16</v>
      </c>
      <c r="I8" s="118" t="s">
        <v>37</v>
      </c>
      <c r="J8" s="117" t="s">
        <v>39</v>
      </c>
      <c r="K8" s="117" t="s">
        <v>38</v>
      </c>
      <c r="L8" s="154" t="s">
        <v>22</v>
      </c>
      <c r="M8" s="155"/>
      <c r="N8" s="130" t="s">
        <v>17</v>
      </c>
      <c r="O8" s="142" t="s">
        <v>18</v>
      </c>
      <c r="P8" s="128" t="s">
        <v>19</v>
      </c>
      <c r="Q8" s="2"/>
      <c r="R8" s="156" t="s">
        <v>40</v>
      </c>
    </row>
    <row r="9" spans="1:18" ht="36" customHeight="1" thickTop="1" thickBot="1" x14ac:dyDescent="0.25">
      <c r="A9" s="132"/>
      <c r="B9" s="134" t="s">
        <v>12</v>
      </c>
      <c r="C9" s="134"/>
      <c r="D9" s="149"/>
      <c r="E9" s="134"/>
      <c r="F9" s="150"/>
      <c r="G9" s="152"/>
      <c r="H9" s="153" t="s">
        <v>37</v>
      </c>
      <c r="I9" s="118" t="s">
        <v>37</v>
      </c>
      <c r="J9" s="118"/>
      <c r="K9" s="118" t="s">
        <v>36</v>
      </c>
      <c r="L9" s="123" t="s">
        <v>23</v>
      </c>
      <c r="M9" s="160" t="s">
        <v>24</v>
      </c>
      <c r="N9" s="130"/>
      <c r="O9" s="142"/>
      <c r="P9" s="128"/>
      <c r="Q9" s="2"/>
      <c r="R9" s="157"/>
    </row>
    <row r="10" spans="1:18" ht="37.5" customHeight="1" thickTop="1" thickBot="1" x14ac:dyDescent="0.25">
      <c r="A10" s="132"/>
      <c r="B10" s="134"/>
      <c r="C10" s="134"/>
      <c r="D10" s="149"/>
      <c r="E10" s="134"/>
      <c r="F10" s="150"/>
      <c r="G10" s="89" t="s">
        <v>20</v>
      </c>
      <c r="H10" s="153"/>
      <c r="I10" s="118"/>
      <c r="J10" s="118"/>
      <c r="K10" s="118"/>
      <c r="L10" s="159"/>
      <c r="M10" s="127"/>
      <c r="N10" s="130"/>
      <c r="O10" s="142"/>
      <c r="P10" s="128"/>
      <c r="Q10" s="2"/>
      <c r="R10" s="158"/>
    </row>
    <row r="11" spans="1:18" ht="30" customHeight="1" thickTop="1" x14ac:dyDescent="0.2">
      <c r="A11" s="27">
        <v>1</v>
      </c>
      <c r="B11" s="101">
        <v>41757</v>
      </c>
      <c r="C11" s="102" t="s">
        <v>52</v>
      </c>
      <c r="D11" s="103" t="s">
        <v>48</v>
      </c>
      <c r="E11" s="103"/>
      <c r="F11" s="104"/>
      <c r="G11" s="105"/>
      <c r="H11" s="106">
        <f t="shared" ref="H11:H19" si="1">IF($D$3="si",($G$5/$G$6*G11),IF($D$3="no",G11*$G$4,0))</f>
        <v>0</v>
      </c>
      <c r="I11" s="107"/>
      <c r="J11" s="108"/>
      <c r="K11" s="109"/>
      <c r="L11" s="109"/>
      <c r="M11" s="110"/>
      <c r="N11" s="111">
        <f t="shared" ref="N11:N20" si="2">SUM(H11:M11)</f>
        <v>0</v>
      </c>
      <c r="O11" s="112">
        <v>-7.21</v>
      </c>
      <c r="P11" s="40"/>
      <c r="Q11" s="2"/>
      <c r="R11" s="113">
        <v>-18.5</v>
      </c>
    </row>
    <row r="12" spans="1:18" ht="30" customHeight="1" x14ac:dyDescent="0.2">
      <c r="A12" s="41">
        <v>2</v>
      </c>
      <c r="B12" s="44">
        <v>41739</v>
      </c>
      <c r="C12" s="29" t="s">
        <v>52</v>
      </c>
      <c r="D12" s="30" t="s">
        <v>62</v>
      </c>
      <c r="E12" s="30"/>
      <c r="F12" s="31"/>
      <c r="G12" s="32"/>
      <c r="H12" s="33">
        <f t="shared" si="1"/>
        <v>0</v>
      </c>
      <c r="I12" s="34"/>
      <c r="J12" s="35"/>
      <c r="K12" s="63"/>
      <c r="L12" s="36"/>
      <c r="M12" s="37"/>
      <c r="N12" s="38">
        <f t="shared" si="2"/>
        <v>0</v>
      </c>
      <c r="O12" s="42">
        <v>10.9</v>
      </c>
      <c r="P12" s="40"/>
      <c r="Q12" s="2"/>
      <c r="R12" s="68">
        <v>27.97</v>
      </c>
    </row>
    <row r="13" spans="1:18" ht="30" customHeight="1" x14ac:dyDescent="0.2">
      <c r="A13" s="41">
        <v>3</v>
      </c>
      <c r="B13" s="44">
        <v>41738</v>
      </c>
      <c r="C13" s="29" t="s">
        <v>52</v>
      </c>
      <c r="D13" s="30" t="s">
        <v>71</v>
      </c>
      <c r="E13" s="30"/>
      <c r="F13" s="31"/>
      <c r="G13" s="32"/>
      <c r="H13" s="33">
        <f t="shared" si="1"/>
        <v>0</v>
      </c>
      <c r="I13" s="34"/>
      <c r="J13" s="35"/>
      <c r="K13" s="63"/>
      <c r="L13" s="36"/>
      <c r="M13" s="37">
        <v>104.9</v>
      </c>
      <c r="N13" s="38">
        <f t="shared" si="2"/>
        <v>104.9</v>
      </c>
      <c r="O13" s="42">
        <v>124.9</v>
      </c>
      <c r="P13" s="40" t="str">
        <f t="shared" ref="P13:P18" si="3">IF(F13="Milano","X","")</f>
        <v/>
      </c>
      <c r="Q13" s="2"/>
      <c r="R13" s="68">
        <f>270.55+51.5</f>
        <v>322.05</v>
      </c>
    </row>
    <row r="14" spans="1:18" ht="30" customHeight="1" x14ac:dyDescent="0.2">
      <c r="A14" s="41">
        <v>4</v>
      </c>
      <c r="B14" s="44">
        <v>41736</v>
      </c>
      <c r="C14" s="29" t="s">
        <v>52</v>
      </c>
      <c r="D14" s="30" t="s">
        <v>47</v>
      </c>
      <c r="E14" s="30"/>
      <c r="F14" s="31"/>
      <c r="G14" s="32"/>
      <c r="H14" s="33">
        <f t="shared" si="1"/>
        <v>0</v>
      </c>
      <c r="I14" s="34"/>
      <c r="J14" s="35"/>
      <c r="K14" s="63"/>
      <c r="L14" s="36"/>
      <c r="M14" s="37">
        <v>31.5</v>
      </c>
      <c r="N14" s="38">
        <f t="shared" si="2"/>
        <v>31.5</v>
      </c>
      <c r="O14" s="42">
        <v>31.5</v>
      </c>
      <c r="P14" s="40"/>
      <c r="Q14" s="2"/>
      <c r="R14" s="69">
        <v>81.37</v>
      </c>
    </row>
    <row r="15" spans="1:18" ht="30" customHeight="1" x14ac:dyDescent="0.2">
      <c r="A15" s="41">
        <v>5</v>
      </c>
      <c r="B15" s="28">
        <v>41738</v>
      </c>
      <c r="C15" s="29" t="s">
        <v>52</v>
      </c>
      <c r="D15" s="30" t="s">
        <v>66</v>
      </c>
      <c r="E15" s="30"/>
      <c r="F15" s="31"/>
      <c r="G15" s="32"/>
      <c r="H15" s="33">
        <f t="shared" si="1"/>
        <v>0</v>
      </c>
      <c r="I15" s="34"/>
      <c r="J15" s="35"/>
      <c r="K15" s="63">
        <v>2.79</v>
      </c>
      <c r="L15" s="36"/>
      <c r="M15" s="37"/>
      <c r="N15" s="38">
        <f t="shared" si="2"/>
        <v>2.79</v>
      </c>
      <c r="O15" s="42"/>
      <c r="P15" s="40"/>
      <c r="Q15" s="2"/>
      <c r="R15" s="70">
        <v>7.18</v>
      </c>
    </row>
    <row r="16" spans="1:18" ht="30" customHeight="1" x14ac:dyDescent="0.2">
      <c r="A16" s="41">
        <v>6</v>
      </c>
      <c r="B16" s="28">
        <v>41738</v>
      </c>
      <c r="C16" s="29" t="s">
        <v>52</v>
      </c>
      <c r="D16" s="30" t="s">
        <v>47</v>
      </c>
      <c r="E16" s="30"/>
      <c r="F16" s="31"/>
      <c r="G16" s="32"/>
      <c r="H16" s="33">
        <f t="shared" si="1"/>
        <v>0</v>
      </c>
      <c r="I16" s="34"/>
      <c r="J16" s="35"/>
      <c r="K16" s="63"/>
      <c r="L16" s="36"/>
      <c r="M16" s="37">
        <v>29.198</v>
      </c>
      <c r="N16" s="38">
        <f t="shared" si="2"/>
        <v>29.198</v>
      </c>
      <c r="O16" s="42">
        <v>29.198</v>
      </c>
      <c r="P16" s="40" t="str">
        <f t="shared" si="3"/>
        <v/>
      </c>
      <c r="Q16" s="2"/>
      <c r="R16" s="69">
        <v>74.77</v>
      </c>
    </row>
    <row r="17" spans="1:18" ht="30" customHeight="1" x14ac:dyDescent="0.2">
      <c r="A17" s="41">
        <v>7</v>
      </c>
      <c r="B17" s="28">
        <v>41736</v>
      </c>
      <c r="C17" s="29" t="s">
        <v>52</v>
      </c>
      <c r="D17" s="30" t="s">
        <v>47</v>
      </c>
      <c r="E17" s="30"/>
      <c r="F17" s="31"/>
      <c r="G17" s="32"/>
      <c r="H17" s="33">
        <f t="shared" si="1"/>
        <v>0</v>
      </c>
      <c r="I17" s="34"/>
      <c r="J17" s="35"/>
      <c r="K17" s="63"/>
      <c r="L17" s="36"/>
      <c r="M17" s="37">
        <v>3</v>
      </c>
      <c r="N17" s="38">
        <f t="shared" si="2"/>
        <v>3</v>
      </c>
      <c r="O17" s="42"/>
      <c r="P17" s="40" t="str">
        <f t="shared" si="3"/>
        <v/>
      </c>
      <c r="Q17" s="2"/>
      <c r="R17" s="69">
        <v>7.75</v>
      </c>
    </row>
    <row r="18" spans="1:18" ht="30" customHeight="1" x14ac:dyDescent="0.2">
      <c r="A18" s="41">
        <v>8</v>
      </c>
      <c r="B18" s="28">
        <v>41736</v>
      </c>
      <c r="C18" s="29" t="s">
        <v>52</v>
      </c>
      <c r="D18" s="30" t="s">
        <v>46</v>
      </c>
      <c r="E18" s="30"/>
      <c r="F18" s="31"/>
      <c r="G18" s="32"/>
      <c r="H18" s="33">
        <f t="shared" si="1"/>
        <v>0</v>
      </c>
      <c r="I18" s="34"/>
      <c r="J18" s="35">
        <v>10</v>
      </c>
      <c r="L18" s="36"/>
      <c r="N18" s="38">
        <f t="shared" si="2"/>
        <v>10</v>
      </c>
      <c r="O18" s="42"/>
      <c r="P18" s="40" t="str">
        <f t="shared" si="3"/>
        <v/>
      </c>
      <c r="Q18" s="2"/>
      <c r="R18" s="69">
        <v>25.83</v>
      </c>
    </row>
    <row r="19" spans="1:18" ht="30" customHeight="1" x14ac:dyDescent="0.2">
      <c r="A19" s="41">
        <v>9</v>
      </c>
      <c r="B19" s="28">
        <v>41739</v>
      </c>
      <c r="C19" s="29" t="s">
        <v>52</v>
      </c>
      <c r="D19" s="30" t="s">
        <v>46</v>
      </c>
      <c r="E19" s="30"/>
      <c r="F19" s="31"/>
      <c r="G19" s="32"/>
      <c r="H19" s="33">
        <f t="shared" si="1"/>
        <v>0</v>
      </c>
      <c r="I19" s="34"/>
      <c r="J19" s="35">
        <v>12.5</v>
      </c>
      <c r="K19" s="37"/>
      <c r="L19" s="36"/>
      <c r="M19" s="37"/>
      <c r="N19" s="38">
        <f t="shared" si="2"/>
        <v>12.5</v>
      </c>
      <c r="O19" s="42"/>
      <c r="P19" s="40"/>
      <c r="Q19" s="2"/>
      <c r="R19" s="69">
        <v>32.119999999999997</v>
      </c>
    </row>
    <row r="20" spans="1:18" ht="30" customHeight="1" x14ac:dyDescent="0.2">
      <c r="A20" s="41">
        <v>10</v>
      </c>
      <c r="B20" s="28"/>
      <c r="C20" s="29"/>
      <c r="D20" s="30"/>
      <c r="E20" s="30"/>
      <c r="F20" s="31"/>
      <c r="G20" s="32"/>
      <c r="H20" s="33"/>
      <c r="I20" s="34"/>
      <c r="J20" s="35"/>
      <c r="K20" s="63"/>
      <c r="L20" s="36"/>
      <c r="M20" s="37"/>
      <c r="N20" s="38">
        <f t="shared" si="2"/>
        <v>0</v>
      </c>
      <c r="O20" s="42"/>
      <c r="P20" s="40"/>
      <c r="Q20" s="2"/>
      <c r="R20" s="69"/>
    </row>
    <row r="21" spans="1:18" x14ac:dyDescent="0.2">
      <c r="A21" s="55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</row>
    <row r="22" spans="1:18" x14ac:dyDescent="0.2">
      <c r="A22" s="77"/>
      <c r="B22" s="78"/>
      <c r="C22" s="79"/>
      <c r="D22" s="80"/>
      <c r="E22" s="80"/>
      <c r="F22" s="81"/>
      <c r="G22" s="82"/>
      <c r="H22" s="83"/>
      <c r="I22" s="84"/>
      <c r="J22" s="84"/>
      <c r="K22" s="84"/>
      <c r="L22" s="84"/>
      <c r="M22" s="84"/>
      <c r="N22" s="85"/>
      <c r="O22" s="86"/>
      <c r="P22" s="87"/>
    </row>
    <row r="23" spans="1:18" x14ac:dyDescent="0.2">
      <c r="A23" s="55"/>
      <c r="B23" s="71" t="s">
        <v>41</v>
      </c>
      <c r="C23" s="71"/>
      <c r="D23" s="71"/>
      <c r="E23" s="56"/>
      <c r="F23" s="56"/>
      <c r="G23" s="71" t="s">
        <v>43</v>
      </c>
      <c r="H23" s="71"/>
      <c r="I23" s="71"/>
      <c r="J23" s="56"/>
      <c r="K23" s="56"/>
      <c r="L23" s="71" t="s">
        <v>42</v>
      </c>
      <c r="M23" s="71"/>
      <c r="N23" s="71"/>
      <c r="O23" s="56"/>
      <c r="P23" s="87"/>
    </row>
    <row r="24" spans="1:18" x14ac:dyDescent="0.2">
      <c r="A24" s="55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87"/>
    </row>
    <row r="25" spans="1:18" x14ac:dyDescent="0.2">
      <c r="A25" s="55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</row>
  </sheetData>
  <mergeCells count="27">
    <mergeCell ref="P8:P10"/>
    <mergeCell ref="R8:R10"/>
    <mergeCell ref="L9:L10"/>
    <mergeCell ref="M9:M10"/>
    <mergeCell ref="N8:N10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B1:C1"/>
    <mergeCell ref="D1:E1"/>
    <mergeCell ref="B2:C2"/>
    <mergeCell ref="D2:E2"/>
    <mergeCell ref="B3:C3"/>
    <mergeCell ref="D3:E3"/>
  </mergeCells>
  <conditionalFormatting sqref="M1">
    <cfRule type="cellIs" dxfId="1" priority="1" operator="notEqual">
      <formula>0</formula>
    </cfRule>
  </conditionalFormatting>
  <dataValidations count="12">
    <dataValidation type="decimal" operator="greaterThanOrEqual" allowBlank="1" showErrorMessage="1" errorTitle="Valore" error="Inserire un numero maggiore o uguale a 0 (zero)!" sqref="H22:M22 K13:K17 K19:K20 L13:L20 J13:J20 M19:M20 I17:I20 H12:H20 H11:I11 J11:M12">
      <formula1>0</formula1>
      <formula2>0</formula2>
    </dataValidation>
    <dataValidation type="whole" operator="greaterThanOrEqual" allowBlank="1" showErrorMessage="1" errorTitle="Valore" error="Inserire un numero maggiore o uguale a 0 (zero)!" sqref="N22 N11:N20">
      <formula1>0</formula1>
      <formula2>0</formula2>
    </dataValidation>
    <dataValidation type="textLength" operator="greaterThan" allowBlank="1" showErrorMessage="1" sqref="D22:E22">
      <formula1>1</formula1>
      <formula2>0</formula2>
    </dataValidation>
    <dataValidation type="textLength" operator="greaterThan" sqref="F22">
      <formula1>1</formula1>
      <formula2>0</formula2>
    </dataValidation>
    <dataValidation type="date" operator="greaterThanOrEqual" showErrorMessage="1" errorTitle="Data" error="Inserire una data superiore al 1/11/2000" sqref="B22 B11:B14">
      <formula1>36831</formula1>
      <formula2>0</formula2>
    </dataValidation>
    <dataValidation type="textLength" operator="greaterThan" allowBlank="1" sqref="C22">
      <formula1>1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view="pageBreakPreview" zoomScale="50" zoomScaleSheetLayoutView="50" workbookViewId="0">
      <pane ySplit="5" topLeftCell="A6" activePane="bottomLeft" state="frozen"/>
      <selection pane="bottomLeft" activeCell="A55" sqref="A20:XFD55"/>
    </sheetView>
  </sheetViews>
  <sheetFormatPr defaultRowHeight="18.75" x14ac:dyDescent="0.2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 x14ac:dyDescent="0.2">
      <c r="A1" s="4"/>
      <c r="B1" s="125" t="s">
        <v>0</v>
      </c>
      <c r="C1" s="125"/>
      <c r="D1" s="116" t="s">
        <v>44</v>
      </c>
      <c r="E1" s="116"/>
      <c r="F1" s="46">
        <v>41730</v>
      </c>
      <c r="G1" s="45" t="s">
        <v>72</v>
      </c>
      <c r="L1" s="8" t="s">
        <v>31</v>
      </c>
      <c r="M1" s="3">
        <f>+P1-N7</f>
        <v>0</v>
      </c>
      <c r="N1" s="5" t="s">
        <v>1</v>
      </c>
      <c r="O1" s="6"/>
      <c r="P1" s="52">
        <f>SUM(H7:M7)</f>
        <v>14</v>
      </c>
      <c r="Q1" s="3" t="s">
        <v>28</v>
      </c>
      <c r="R1" s="8">
        <f>R11</f>
        <v>2.78</v>
      </c>
    </row>
    <row r="2" spans="1:18" s="8" customFormat="1" ht="57.75" customHeight="1" x14ac:dyDescent="0.2">
      <c r="A2" s="4"/>
      <c r="B2" s="115" t="s">
        <v>2</v>
      </c>
      <c r="C2" s="115"/>
      <c r="D2" s="116" t="s">
        <v>45</v>
      </c>
      <c r="E2" s="116"/>
      <c r="F2" s="9"/>
      <c r="G2" s="9"/>
      <c r="N2" s="10" t="s">
        <v>3</v>
      </c>
      <c r="O2" s="11"/>
      <c r="P2" s="12"/>
      <c r="Q2" s="3" t="s">
        <v>27</v>
      </c>
    </row>
    <row r="3" spans="1:18" s="8" customFormat="1" ht="35.25" customHeight="1" x14ac:dyDescent="0.2">
      <c r="A3" s="4"/>
      <c r="B3" s="115" t="s">
        <v>26</v>
      </c>
      <c r="C3" s="115"/>
      <c r="D3" s="116" t="s">
        <v>28</v>
      </c>
      <c r="E3" s="116"/>
      <c r="N3" s="10" t="s">
        <v>4</v>
      </c>
      <c r="O3" s="11"/>
      <c r="P3" s="57">
        <f>+O7</f>
        <v>14</v>
      </c>
      <c r="Q3" s="13"/>
      <c r="R3" s="8">
        <f>R11</f>
        <v>2.78</v>
      </c>
    </row>
    <row r="4" spans="1:18" s="8" customFormat="1" ht="35.25" customHeight="1" thickBot="1" x14ac:dyDescent="0.25">
      <c r="A4" s="4"/>
      <c r="D4" s="14"/>
      <c r="E4" s="14"/>
      <c r="F4" s="10" t="s">
        <v>21</v>
      </c>
      <c r="G4" s="72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</row>
    <row r="5" spans="1:18" s="8" customFormat="1" ht="43.5" customHeight="1" thickTop="1" thickBot="1" x14ac:dyDescent="0.25">
      <c r="A5" s="4"/>
      <c r="B5" s="19" t="s">
        <v>6</v>
      </c>
      <c r="C5" s="20"/>
      <c r="D5" s="54">
        <v>1</v>
      </c>
      <c r="E5" s="14"/>
      <c r="F5" s="10" t="s">
        <v>7</v>
      </c>
      <c r="G5" s="72">
        <v>1.1100000000000001</v>
      </c>
      <c r="N5" s="114" t="s">
        <v>8</v>
      </c>
      <c r="O5" s="114"/>
      <c r="P5" s="53">
        <f>P1-P2-P3-P4</f>
        <v>0</v>
      </c>
      <c r="Q5" s="13"/>
      <c r="R5" s="8">
        <f>R1-R3</f>
        <v>0</v>
      </c>
    </row>
    <row r="6" spans="1:18" s="8" customFormat="1" ht="43.5" customHeight="1" thickTop="1" thickBot="1" x14ac:dyDescent="0.25">
      <c r="A6" s="4"/>
      <c r="B6" s="51" t="s">
        <v>63</v>
      </c>
      <c r="C6" s="51"/>
      <c r="D6" s="14"/>
      <c r="E6" s="14"/>
      <c r="F6" s="10" t="s">
        <v>10</v>
      </c>
      <c r="G6" s="91">
        <v>11.11</v>
      </c>
      <c r="Q6" s="13"/>
    </row>
    <row r="7" spans="1:18" s="8" customFormat="1" ht="27" customHeight="1" thickTop="1" thickBot="1" x14ac:dyDescent="0.25">
      <c r="A7" s="143" t="s">
        <v>30</v>
      </c>
      <c r="B7" s="144"/>
      <c r="C7" s="145"/>
      <c r="D7" s="146" t="s">
        <v>11</v>
      </c>
      <c r="E7" s="147"/>
      <c r="F7" s="147"/>
      <c r="G7" s="92">
        <f t="shared" ref="G7:O7" si="0">SUM(G11:G19)</f>
        <v>0</v>
      </c>
      <c r="H7" s="90">
        <f t="shared" si="0"/>
        <v>0</v>
      </c>
      <c r="I7" s="74">
        <f t="shared" si="0"/>
        <v>0</v>
      </c>
      <c r="J7" s="74">
        <f t="shared" si="0"/>
        <v>0</v>
      </c>
      <c r="K7" s="74">
        <f t="shared" si="0"/>
        <v>0</v>
      </c>
      <c r="L7" s="74">
        <f t="shared" si="0"/>
        <v>0</v>
      </c>
      <c r="M7" s="75">
        <f t="shared" si="0"/>
        <v>14</v>
      </c>
      <c r="N7" s="73">
        <f t="shared" si="0"/>
        <v>14</v>
      </c>
      <c r="O7" s="76">
        <f t="shared" si="0"/>
        <v>14</v>
      </c>
      <c r="P7" s="13">
        <f>+N7-SUM(H7:M7)</f>
        <v>0</v>
      </c>
    </row>
    <row r="8" spans="1:18" ht="36" customHeight="1" thickTop="1" thickBot="1" x14ac:dyDescent="0.25">
      <c r="A8" s="132"/>
      <c r="B8" s="134" t="s">
        <v>12</v>
      </c>
      <c r="C8" s="134" t="s">
        <v>13</v>
      </c>
      <c r="D8" s="148" t="s">
        <v>25</v>
      </c>
      <c r="E8" s="134" t="s">
        <v>33</v>
      </c>
      <c r="F8" s="150" t="s">
        <v>32</v>
      </c>
      <c r="G8" s="151" t="s">
        <v>15</v>
      </c>
      <c r="H8" s="153" t="s">
        <v>16</v>
      </c>
      <c r="I8" s="118" t="s">
        <v>37</v>
      </c>
      <c r="J8" s="117" t="s">
        <v>39</v>
      </c>
      <c r="K8" s="117" t="s">
        <v>38</v>
      </c>
      <c r="L8" s="154" t="s">
        <v>22</v>
      </c>
      <c r="M8" s="155"/>
      <c r="N8" s="130" t="s">
        <v>17</v>
      </c>
      <c r="O8" s="142" t="s">
        <v>18</v>
      </c>
      <c r="P8" s="128" t="s">
        <v>19</v>
      </c>
      <c r="Q8" s="2"/>
      <c r="R8" s="156" t="s">
        <v>40</v>
      </c>
    </row>
    <row r="9" spans="1:18" ht="36" customHeight="1" thickTop="1" thickBot="1" x14ac:dyDescent="0.25">
      <c r="A9" s="132"/>
      <c r="B9" s="134" t="s">
        <v>12</v>
      </c>
      <c r="C9" s="134"/>
      <c r="D9" s="149"/>
      <c r="E9" s="134"/>
      <c r="F9" s="150"/>
      <c r="G9" s="152"/>
      <c r="H9" s="153" t="s">
        <v>37</v>
      </c>
      <c r="I9" s="118" t="s">
        <v>37</v>
      </c>
      <c r="J9" s="118"/>
      <c r="K9" s="118" t="s">
        <v>36</v>
      </c>
      <c r="L9" s="123" t="s">
        <v>23</v>
      </c>
      <c r="M9" s="160" t="s">
        <v>24</v>
      </c>
      <c r="N9" s="130"/>
      <c r="O9" s="142"/>
      <c r="P9" s="128"/>
      <c r="Q9" s="2"/>
      <c r="R9" s="157"/>
    </row>
    <row r="10" spans="1:18" ht="37.5" customHeight="1" thickTop="1" thickBot="1" x14ac:dyDescent="0.25">
      <c r="A10" s="132"/>
      <c r="B10" s="134"/>
      <c r="C10" s="134"/>
      <c r="D10" s="149"/>
      <c r="E10" s="134"/>
      <c r="F10" s="150"/>
      <c r="G10" s="89" t="s">
        <v>20</v>
      </c>
      <c r="H10" s="153"/>
      <c r="I10" s="118"/>
      <c r="J10" s="118"/>
      <c r="K10" s="118"/>
      <c r="L10" s="159"/>
      <c r="M10" s="127"/>
      <c r="N10" s="130"/>
      <c r="O10" s="142"/>
      <c r="P10" s="128"/>
      <c r="Q10" s="2"/>
      <c r="R10" s="158"/>
    </row>
    <row r="11" spans="1:18" ht="30" customHeight="1" thickTop="1" x14ac:dyDescent="0.2">
      <c r="A11" s="27">
        <v>1</v>
      </c>
      <c r="B11" s="44">
        <v>41735</v>
      </c>
      <c r="C11" s="29" t="s">
        <v>52</v>
      </c>
      <c r="D11" s="30" t="s">
        <v>47</v>
      </c>
      <c r="E11" s="30"/>
      <c r="F11" s="31"/>
      <c r="G11" s="88"/>
      <c r="H11" s="33">
        <f t="shared" ref="H11:H18" si="1">IF($D$3="si",($G$5/$G$6*G11),IF($D$3="no",G11*$G$4,0))</f>
        <v>0</v>
      </c>
      <c r="I11" s="34"/>
      <c r="J11" s="35"/>
      <c r="K11" s="63"/>
      <c r="L11" s="63"/>
      <c r="M11" s="37">
        <v>14</v>
      </c>
      <c r="N11" s="38">
        <f t="shared" ref="N11:N19" si="2">SUM(H11:M11)</f>
        <v>14</v>
      </c>
      <c r="O11" s="39">
        <v>14</v>
      </c>
      <c r="P11" s="40"/>
      <c r="Q11" s="2"/>
      <c r="R11" s="67">
        <v>2.78</v>
      </c>
    </row>
    <row r="12" spans="1:18" ht="30" customHeight="1" x14ac:dyDescent="0.2">
      <c r="A12" s="41">
        <v>2</v>
      </c>
      <c r="B12" s="44"/>
      <c r="C12" s="29"/>
      <c r="D12" s="30"/>
      <c r="E12" s="30"/>
      <c r="F12" s="31"/>
      <c r="G12" s="32"/>
      <c r="H12" s="33">
        <f t="shared" si="1"/>
        <v>0</v>
      </c>
      <c r="I12" s="34"/>
      <c r="J12" s="35"/>
      <c r="K12" s="63"/>
      <c r="L12" s="36"/>
      <c r="M12" s="37"/>
      <c r="N12" s="38">
        <f t="shared" si="2"/>
        <v>0</v>
      </c>
      <c r="O12" s="42"/>
      <c r="P12" s="40"/>
      <c r="Q12" s="2"/>
      <c r="R12" s="67"/>
    </row>
    <row r="13" spans="1:18" ht="30" customHeight="1" x14ac:dyDescent="0.2">
      <c r="A13" s="41">
        <v>3</v>
      </c>
      <c r="B13" s="44"/>
      <c r="C13" s="29"/>
      <c r="D13" s="30"/>
      <c r="E13" s="30"/>
      <c r="F13" s="31"/>
      <c r="G13" s="32"/>
      <c r="H13" s="33">
        <f t="shared" si="1"/>
        <v>0</v>
      </c>
      <c r="I13" s="34"/>
      <c r="J13" s="35"/>
      <c r="K13" s="63"/>
      <c r="L13" s="36"/>
      <c r="M13" s="37"/>
      <c r="N13" s="38">
        <f t="shared" si="2"/>
        <v>0</v>
      </c>
      <c r="O13" s="42"/>
      <c r="P13" s="40" t="str">
        <f t="shared" ref="P13:P18" si="3">IF(F13="Milano","X","")</f>
        <v/>
      </c>
      <c r="Q13" s="2"/>
      <c r="R13" s="68"/>
    </row>
    <row r="14" spans="1:18" ht="30" customHeight="1" x14ac:dyDescent="0.2">
      <c r="A14" s="41">
        <v>4</v>
      </c>
      <c r="B14" s="44"/>
      <c r="C14" s="29"/>
      <c r="D14" s="30"/>
      <c r="E14" s="30"/>
      <c r="F14" s="31"/>
      <c r="G14" s="32"/>
      <c r="H14" s="33">
        <f t="shared" si="1"/>
        <v>0</v>
      </c>
      <c r="I14" s="34"/>
      <c r="J14" s="35"/>
      <c r="K14" s="63"/>
      <c r="L14" s="36"/>
      <c r="M14" s="37"/>
      <c r="N14" s="38">
        <f t="shared" si="2"/>
        <v>0</v>
      </c>
      <c r="O14" s="42"/>
      <c r="P14" s="40"/>
      <c r="Q14" s="2"/>
      <c r="R14" s="69"/>
    </row>
    <row r="15" spans="1:18" ht="30" customHeight="1" x14ac:dyDescent="0.2">
      <c r="A15" s="41">
        <v>5</v>
      </c>
      <c r="B15" s="28"/>
      <c r="C15" s="29"/>
      <c r="D15" s="30"/>
      <c r="E15" s="30"/>
      <c r="F15" s="31"/>
      <c r="G15" s="32"/>
      <c r="H15" s="33">
        <f t="shared" si="1"/>
        <v>0</v>
      </c>
      <c r="I15" s="34"/>
      <c r="J15" s="35"/>
      <c r="K15" s="63"/>
      <c r="L15" s="36"/>
      <c r="M15" s="37"/>
      <c r="N15" s="38">
        <f t="shared" si="2"/>
        <v>0</v>
      </c>
      <c r="O15" s="42"/>
      <c r="P15" s="40"/>
      <c r="Q15" s="2"/>
      <c r="R15" s="70"/>
    </row>
    <row r="16" spans="1:18" ht="30" customHeight="1" x14ac:dyDescent="0.2">
      <c r="A16" s="41">
        <v>6</v>
      </c>
      <c r="B16" s="28"/>
      <c r="C16" s="29"/>
      <c r="D16" s="30"/>
      <c r="E16" s="30"/>
      <c r="F16" s="31"/>
      <c r="G16" s="32"/>
      <c r="H16" s="33">
        <f t="shared" si="1"/>
        <v>0</v>
      </c>
      <c r="I16" s="34"/>
      <c r="J16" s="35"/>
      <c r="K16" s="63"/>
      <c r="L16" s="36"/>
      <c r="M16" s="37"/>
      <c r="N16" s="38">
        <f t="shared" si="2"/>
        <v>0</v>
      </c>
      <c r="O16" s="42"/>
      <c r="P16" s="40" t="str">
        <f t="shared" si="3"/>
        <v/>
      </c>
      <c r="Q16" s="2"/>
      <c r="R16" s="69"/>
    </row>
    <row r="17" spans="1:18" ht="30" customHeight="1" x14ac:dyDescent="0.2">
      <c r="A17" s="41">
        <v>7</v>
      </c>
      <c r="B17" s="28"/>
      <c r="C17" s="29"/>
      <c r="D17" s="30"/>
      <c r="E17" s="30"/>
      <c r="F17" s="31"/>
      <c r="G17" s="32"/>
      <c r="H17" s="33">
        <f t="shared" si="1"/>
        <v>0</v>
      </c>
      <c r="I17" s="34"/>
      <c r="J17" s="35"/>
      <c r="K17" s="63"/>
      <c r="L17" s="36"/>
      <c r="M17" s="37"/>
      <c r="N17" s="38">
        <f t="shared" si="2"/>
        <v>0</v>
      </c>
      <c r="O17" s="42"/>
      <c r="P17" s="40" t="str">
        <f t="shared" si="3"/>
        <v/>
      </c>
      <c r="Q17" s="2"/>
      <c r="R17" s="69"/>
    </row>
    <row r="18" spans="1:18" ht="30" customHeight="1" x14ac:dyDescent="0.2">
      <c r="A18" s="41">
        <v>8</v>
      </c>
      <c r="B18" s="28"/>
      <c r="C18" s="29"/>
      <c r="D18" s="30"/>
      <c r="E18" s="30"/>
      <c r="F18" s="31"/>
      <c r="G18" s="32"/>
      <c r="H18" s="33">
        <f t="shared" si="1"/>
        <v>0</v>
      </c>
      <c r="I18" s="34"/>
      <c r="J18" s="35"/>
      <c r="L18" s="36"/>
      <c r="N18" s="38">
        <f t="shared" si="2"/>
        <v>0</v>
      </c>
      <c r="O18" s="42"/>
      <c r="P18" s="40" t="str">
        <f t="shared" si="3"/>
        <v/>
      </c>
      <c r="Q18" s="2"/>
      <c r="R18" s="69"/>
    </row>
    <row r="19" spans="1:18" ht="30" customHeight="1" x14ac:dyDescent="0.2">
      <c r="A19" s="41">
        <v>9</v>
      </c>
      <c r="B19" s="28"/>
      <c r="C19" s="29"/>
      <c r="D19" s="30"/>
      <c r="E19" s="30"/>
      <c r="F19" s="31"/>
      <c r="G19" s="32"/>
      <c r="H19" s="33">
        <f t="shared" ref="H19" si="4">IF($D$3="si",($G$5/$G$6*G19),IF($D$3="no",G19*$G$4,0))</f>
        <v>0</v>
      </c>
      <c r="I19" s="34"/>
      <c r="J19" s="35"/>
      <c r="K19" s="37"/>
      <c r="L19" s="36"/>
      <c r="M19" s="37"/>
      <c r="N19" s="38">
        <f t="shared" si="2"/>
        <v>0</v>
      </c>
      <c r="O19" s="42"/>
      <c r="P19" s="40"/>
      <c r="Q19" s="2"/>
      <c r="R19" s="69"/>
    </row>
    <row r="20" spans="1:18" x14ac:dyDescent="0.2">
      <c r="A20" s="55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</row>
    <row r="21" spans="1:18" x14ac:dyDescent="0.2">
      <c r="A21" s="77"/>
      <c r="B21" s="78"/>
      <c r="C21" s="79"/>
      <c r="D21" s="80"/>
      <c r="E21" s="80"/>
      <c r="F21" s="81"/>
      <c r="G21" s="82"/>
      <c r="H21" s="83"/>
      <c r="I21" s="84"/>
      <c r="J21" s="84"/>
      <c r="K21" s="84"/>
      <c r="L21" s="84"/>
      <c r="M21" s="84"/>
      <c r="N21" s="85"/>
      <c r="O21" s="86"/>
      <c r="P21" s="87"/>
    </row>
    <row r="22" spans="1:18" x14ac:dyDescent="0.2">
      <c r="A22" s="55"/>
      <c r="B22" s="71" t="s">
        <v>41</v>
      </c>
      <c r="C22" s="71"/>
      <c r="D22" s="71"/>
      <c r="E22" s="56"/>
      <c r="F22" s="56"/>
      <c r="G22" s="71" t="s">
        <v>43</v>
      </c>
      <c r="H22" s="71"/>
      <c r="I22" s="71"/>
      <c r="J22" s="56"/>
      <c r="K22" s="56"/>
      <c r="L22" s="71" t="s">
        <v>42</v>
      </c>
      <c r="M22" s="71"/>
      <c r="N22" s="71"/>
      <c r="O22" s="56"/>
      <c r="P22" s="87"/>
    </row>
    <row r="23" spans="1:18" x14ac:dyDescent="0.2">
      <c r="A23" s="55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87"/>
    </row>
    <row r="24" spans="1:18" x14ac:dyDescent="0.2">
      <c r="A24" s="55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</row>
  </sheetData>
  <sortState ref="B11:O17">
    <sortCondition ref="B11"/>
  </sortState>
  <mergeCells count="27"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</mergeCells>
  <conditionalFormatting sqref="M1">
    <cfRule type="cellIs" dxfId="0" priority="1" operator="notEqual">
      <formula>0</formula>
    </cfRule>
  </conditionalFormatting>
  <dataValidations count="12">
    <dataValidation type="textLength" operator="greaterThan" allowBlank="1" sqref="C21">
      <formula1>1</formula1>
      <formula2>0</formula2>
    </dataValidation>
    <dataValidation type="date" operator="greaterThanOrEqual" showErrorMessage="1" errorTitle="Data" error="Inserire una data superiore al 1/11/2000" sqref="B21 B11:B14">
      <formula1>36831</formula1>
      <formula2>0</formula2>
    </dataValidation>
    <dataValidation type="textLength" operator="greaterThan" sqref="F21">
      <formula1>1</formula1>
      <formula2>0</formula2>
    </dataValidation>
    <dataValidation type="textLength" operator="greaterThan" allowBlank="1" showErrorMessage="1" sqref="D21:E21">
      <formula1>1</formula1>
      <formula2>0</formula2>
    </dataValidation>
    <dataValidation type="whole" operator="greaterThanOrEqual" allowBlank="1" showErrorMessage="1" errorTitle="Valore" error="Inserire un numero maggiore o uguale a 0 (zero)!" sqref="N21 N11:N19">
      <formula1>0</formula1>
      <formula2>0</formula2>
    </dataValidation>
    <dataValidation type="decimal" operator="greaterThanOrEqual" allowBlank="1" showErrorMessage="1" errorTitle="Valore" error="Inserire un numero maggiore o uguale a 0 (zero)!" sqref="H21:M21 K13:K17 K19 L13:L19 J13:J19 M19 I17:I19 H12:H19 H11:I11 J11:M12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8</vt:i4>
      </vt:variant>
    </vt:vector>
  </HeadingPairs>
  <TitlesOfParts>
    <vt:vector size="12" baseType="lpstr">
      <vt:lpstr>Nota Spese Italia</vt:lpstr>
      <vt:lpstr>Nota Spese Estero (2)</vt:lpstr>
      <vt:lpstr>Nota Spese Estero (3)</vt:lpstr>
      <vt:lpstr>Nota Spese Estero</vt:lpstr>
      <vt:lpstr>'Nota Spese Estero'!Area_stampa</vt:lpstr>
      <vt:lpstr>'Nota Spese Estero (2)'!Area_stampa</vt:lpstr>
      <vt:lpstr>'Nota Spese Estero (3)'!Area_stampa</vt:lpstr>
      <vt:lpstr>'Nota Spese Italia'!Area_stampa</vt:lpstr>
      <vt:lpstr>'Nota Spese Estero'!Titoli_stampa</vt:lpstr>
      <vt:lpstr>'Nota Spese Estero (2)'!Titoli_stampa</vt:lpstr>
      <vt:lpstr>'Nota Spese Estero (3)'!Titoli_stampa</vt:lpstr>
      <vt:lpstr>'Nota Spese Italia'!Titoli_stampa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Elisabetta Ciceri</cp:lastModifiedBy>
  <cp:revision>1</cp:revision>
  <cp:lastPrinted>2014-04-29T10:11:01Z</cp:lastPrinted>
  <dcterms:created xsi:type="dcterms:W3CDTF">2007-03-06T14:42:56Z</dcterms:created>
  <dcterms:modified xsi:type="dcterms:W3CDTF">2014-05-21T08:46:56Z</dcterms:modified>
</cp:coreProperties>
</file>