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2"/>
  </bookViews>
  <sheets>
    <sheet name="Nota Spese Italia" sheetId="1" r:id="rId1"/>
    <sheet name="Nota Spese GBP" sheetId="3" r:id="rId2"/>
    <sheet name="Nota Spese BRL" sheetId="4" r:id="rId3"/>
  </sheets>
  <definedNames>
    <definedName name="_xlnm.Print_Area" localSheetId="1">'Nota Spese GBP'!$A$1:$R$23</definedName>
    <definedName name="_xlnm.Print_Area" localSheetId="0">'Nota Spese Italia'!$A$1:$S$35</definedName>
    <definedName name="_xlnm.Print_Titles" localSheetId="1">'Nota Spese GBP'!$1:$10</definedName>
    <definedName name="_xlnm.Print_Titles" localSheetId="0">'Nota Spese Italia'!$7:$10</definedName>
  </definedNames>
  <calcPr calcId="125725" concurrentCalc="0"/>
</workbook>
</file>

<file path=xl/calcChain.xml><?xml version="1.0" encoding="utf-8"?>
<calcChain xmlns="http://schemas.openxmlformats.org/spreadsheetml/2006/main">
  <c r="R1" i="4"/>
  <c r="R5"/>
  <c r="R3"/>
  <c r="R1" i="3"/>
  <c r="R3"/>
  <c r="R5"/>
  <c r="P21" i="4"/>
  <c r="H21"/>
  <c r="N21"/>
  <c r="P20"/>
  <c r="H20"/>
  <c r="N20"/>
  <c r="P19"/>
  <c r="H19"/>
  <c r="N19"/>
  <c r="P18"/>
  <c r="H18"/>
  <c r="N18"/>
  <c r="P17"/>
  <c r="H17"/>
  <c r="N17"/>
  <c r="P16"/>
  <c r="H16"/>
  <c r="N16"/>
  <c r="P15"/>
  <c r="H15"/>
  <c r="N15"/>
  <c r="P14"/>
  <c r="H14"/>
  <c r="N14"/>
  <c r="P13"/>
  <c r="H13"/>
  <c r="N13"/>
  <c r="H12"/>
  <c r="N12"/>
  <c r="H11"/>
  <c r="N11"/>
  <c r="N7"/>
  <c r="H7"/>
  <c r="I7"/>
  <c r="J7"/>
  <c r="K7"/>
  <c r="L7"/>
  <c r="M7"/>
  <c r="P7"/>
  <c r="O7"/>
  <c r="G7"/>
  <c r="P1"/>
  <c r="P3"/>
  <c r="P5"/>
  <c r="M1"/>
  <c r="H11" i="3"/>
  <c r="N11"/>
  <c r="H12"/>
  <c r="H11" i="1"/>
  <c r="O7" i="3"/>
  <c r="P3"/>
  <c r="M7"/>
  <c r="L7"/>
  <c r="K7"/>
  <c r="J7"/>
  <c r="I7"/>
  <c r="G7"/>
  <c r="N11" i="1"/>
  <c r="H29"/>
  <c r="H28"/>
  <c r="H27"/>
  <c r="H26"/>
  <c r="H25"/>
  <c r="H24"/>
  <c r="H23"/>
  <c r="H22"/>
  <c r="H21"/>
  <c r="H20"/>
  <c r="H19"/>
  <c r="H18"/>
  <c r="H17"/>
  <c r="H16"/>
  <c r="H15"/>
  <c r="H14"/>
  <c r="H13"/>
  <c r="N13"/>
  <c r="H12"/>
  <c r="O7"/>
  <c r="P3"/>
  <c r="G7"/>
  <c r="I7"/>
  <c r="M7"/>
  <c r="L7"/>
  <c r="K7"/>
  <c r="J7"/>
  <c r="P11"/>
  <c r="N12" i="3"/>
  <c r="H7" i="1"/>
  <c r="P1"/>
  <c r="P5"/>
  <c r="P29"/>
  <c r="P28"/>
  <c r="P27"/>
  <c r="P26"/>
  <c r="P25"/>
  <c r="P24"/>
  <c r="P23"/>
  <c r="P22"/>
  <c r="P21"/>
  <c r="P20"/>
  <c r="N29"/>
  <c r="N28"/>
  <c r="N27"/>
  <c r="N26"/>
  <c r="N25"/>
  <c r="N24"/>
  <c r="N23"/>
  <c r="N22"/>
  <c r="N21"/>
  <c r="N20"/>
  <c r="P19"/>
  <c r="N19"/>
  <c r="N15"/>
  <c r="N12"/>
  <c r="H18" i="3"/>
  <c r="H17"/>
  <c r="H16"/>
  <c r="H15"/>
  <c r="H14"/>
  <c r="H13"/>
  <c r="H7"/>
  <c r="P1"/>
  <c r="P5"/>
  <c r="N18" i="1"/>
  <c r="N17"/>
  <c r="N14"/>
  <c r="P18"/>
  <c r="P17"/>
  <c r="P16"/>
  <c r="P15"/>
  <c r="P14"/>
  <c r="P13"/>
  <c r="P12"/>
  <c r="N7"/>
  <c r="P18" i="3"/>
  <c r="N18"/>
  <c r="P17"/>
  <c r="N17"/>
  <c r="P16"/>
  <c r="N16"/>
  <c r="P15"/>
  <c r="N15"/>
  <c r="P14"/>
  <c r="N14"/>
  <c r="P13"/>
  <c r="N13"/>
  <c r="N7"/>
  <c r="P7"/>
  <c r="P7" i="1"/>
  <c r="M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<sst xmlns="http://schemas.openxmlformats.org/spreadsheetml/2006/main" count="245" uniqueCount="77">
  <si>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</si>
  <si>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</si>
  <si>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</si>
  <si>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</si>
  <si>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</si>
  <si>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</si>
  <si>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</si>
  <si>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</si>
  <si>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</si>
  <si>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</si>
  <si>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</si>
  <si>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</si>
  <si>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</si>
  <si>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</si>
  <si>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</si>
  <si>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</si>
  <si>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</si>
  <si>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</si>
  <si>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</si>
  <si>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</si>
  <si>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</si>
  <si>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</si>
  <si>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</si>
  <si>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</si>
  <si>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</si>
  <si>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</si>
  <si>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</si>
  <si>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</si>
  <si>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</si>
  <si>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</si>
  <si>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</si>
  <si>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</si>
  <si>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</si>
  <si>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</si>
  <si>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</si>
  <si>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</si>
  <si>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</si>
  <si>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</si>
  <si>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</si>
  <si>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</si>
  <si>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</si>
  <si>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</si>
  <si>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</si>
  <si>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</si>
  <si>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Maasimiliano Luppi</t>
  </si>
  <si>
    <t>04 02</t>
  </si>
  <si>
    <t>(importi in Valuta GBP)</t>
  </si>
  <si>
    <t>UK</t>
  </si>
  <si>
    <t>vitto</t>
  </si>
  <si>
    <t>GBP</t>
  </si>
  <si>
    <t>Massimiliano Luppi</t>
  </si>
  <si>
    <t>Milano</t>
  </si>
  <si>
    <t>park</t>
  </si>
  <si>
    <t>prelievo</t>
  </si>
  <si>
    <t>taxi</t>
  </si>
  <si>
    <t>Madrid</t>
  </si>
  <si>
    <t>Varese</t>
  </si>
  <si>
    <t>(importi in Valuta Brazilian Reails)</t>
  </si>
  <si>
    <t>Restituzione contante</t>
  </si>
  <si>
    <t>Brasile</t>
  </si>
  <si>
    <t>Reails</t>
  </si>
  <si>
    <t>LAAD</t>
  </si>
  <si>
    <t>Prelievo</t>
  </si>
  <si>
    <t>Taxi</t>
  </si>
  <si>
    <t>Vitto</t>
  </si>
  <si>
    <t>04_03</t>
  </si>
  <si>
    <t>04 01</t>
  </si>
  <si>
    <t>Training HQ</t>
  </si>
  <si>
    <t>Pre-Sales Londra</t>
  </si>
  <si>
    <t>varie</t>
  </si>
  <si>
    <r>
      <t xml:space="preserve">varie </t>
    </r>
    <r>
      <rPr>
        <b/>
        <sz val="14"/>
        <color rgb="FFFF0000"/>
        <rFont val="Gulim"/>
        <family val="2"/>
      </rPr>
      <t>(manca giustificativo)</t>
    </r>
  </si>
  <si>
    <t>Ticket AreaC</t>
  </si>
  <si>
    <t>spesa personale</t>
  </si>
  <si>
    <t>treno</t>
  </si>
  <si>
    <t>metro</t>
  </si>
  <si>
    <t>Pre-Sales London</t>
  </si>
  <si>
    <t>Extra Hotel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</si>
</sst>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3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rgb="FFFF000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0" fontId="2" fillId="0" borderId="64" xfId="0" applyFont="1" applyBorder="1" applyAlignment="1" applyProtection="1">
      <alignment horizontal="right" vertical="center" wrapText="1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38" fontId="1" fillId="0" borderId="67" xfId="0" applyNumberFormat="1" applyFont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 wrapText="1"/>
    </xf>
    <xf numFmtId="4" fontId="1" fillId="2" borderId="7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8" xfId="0" applyNumberFormat="1" applyFont="1" applyFill="1" applyBorder="1" applyAlignment="1" applyProtection="1">
      <alignment horizontal="center" vertical="center"/>
    </xf>
    <xf numFmtId="0" fontId="1" fillId="0" borderId="76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170" fontId="12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38" fontId="12" fillId="0" borderId="67" xfId="0" applyNumberFormat="1" applyFont="1" applyBorder="1" applyAlignment="1" applyProtection="1">
      <alignment horizontal="center" vertical="center"/>
      <protection locked="0"/>
    </xf>
    <xf numFmtId="171" fontId="12" fillId="0" borderId="18" xfId="0" applyNumberFormat="1" applyFont="1" applyBorder="1" applyAlignment="1" applyProtection="1">
      <alignment horizontal="right" vertical="center"/>
    </xf>
    <xf numFmtId="171" fontId="12" fillId="0" borderId="19" xfId="0" applyNumberFormat="1" applyFont="1" applyBorder="1" applyAlignment="1" applyProtection="1">
      <alignment horizontal="right" vertical="center"/>
      <protection locked="0"/>
    </xf>
    <xf numFmtId="171" fontId="12" fillId="0" borderId="15" xfId="0" applyNumberFormat="1" applyFont="1" applyBorder="1" applyAlignment="1" applyProtection="1">
      <alignment horizontal="right" vertical="center"/>
      <protection locked="0"/>
    </xf>
    <xf numFmtId="171" fontId="12" fillId="0" borderId="57" xfId="0" applyNumberFormat="1" applyFont="1" applyBorder="1" applyAlignment="1" applyProtection="1">
      <alignment horizontal="right" vertical="center"/>
      <protection locked="0"/>
    </xf>
    <xf numFmtId="171" fontId="12" fillId="0" borderId="23" xfId="0" applyNumberFormat="1" applyFont="1" applyBorder="1" applyAlignment="1" applyProtection="1">
      <alignment horizontal="right" vertical="center"/>
      <protection locked="0"/>
    </xf>
    <xf numFmtId="164" fontId="12" fillId="3" borderId="24" xfId="1" applyFont="1" applyFill="1" applyBorder="1" applyAlignment="1" applyProtection="1">
      <alignment horizontal="right" vertical="center"/>
    </xf>
    <xf numFmtId="4" fontId="12" fillId="4" borderId="25" xfId="0" applyNumberFormat="1" applyFont="1" applyFill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64" xfId="0" applyFont="1" applyBorder="1" applyAlignment="1" applyProtection="1">
      <alignment horizontal="right" vertical="center" wrapText="1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10" borderId="75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1" xfId="0" applyFont="1" applyFill="1" applyBorder="1" applyAlignment="1" applyProtection="1">
      <alignment horizontal="center" vertical="center" wrapText="1"/>
    </xf>
    <xf numFmtId="0" fontId="2" fillId="7" borderId="71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166" fontId="12" fillId="5" borderId="7" xfId="0" applyNumberFormat="1" applyFont="1" applyFill="1" applyBorder="1" applyAlignment="1" applyProtection="1">
      <alignment vertical="center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view="pageBreakPreview" zoomScale="50" zoomScaleSheetLayoutView="50" workbookViewId="0">
      <pane ySplit="5" topLeftCell="A6" activePane="bottomLeft" state="frozen"/>
      <selection pane="bottomLeft" activeCell="K27" sqref="K27"/>
    </sheetView>
  </sheetViews>
  <sheetFormatPr defaultColWidth="9.140625" defaultRowHeight="18.75"/>
  <cols>
    <col min="1" max="1" width="6.7109375" style="1" customWidth="1"/>
    <col min="2" max="2" width="19.42578125" style="2" customWidth="1"/>
    <col min="3" max="3" width="23" style="2" bestFit="1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5" t="s">
        <v>0</v>
      </c>
      <c r="C1" s="125"/>
      <c r="D1" s="125"/>
      <c r="E1" s="116" t="s">
        <v>50</v>
      </c>
      <c r="F1" s="116"/>
      <c r="G1" s="47">
        <v>41730</v>
      </c>
      <c r="H1" s="46" t="s">
        <v>66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1133.2</v>
      </c>
      <c r="Q1" s="3" t="s">
        <v>28</v>
      </c>
    </row>
    <row r="2" spans="1:19" s="8" customFormat="1" ht="35.25" customHeight="1">
      <c r="A2" s="4"/>
      <c r="B2" s="115" t="s">
        <v>2</v>
      </c>
      <c r="C2" s="115"/>
      <c r="D2" s="115"/>
      <c r="E2" s="116"/>
      <c r="F2" s="116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15" t="s">
        <v>26</v>
      </c>
      <c r="C3" s="115"/>
      <c r="D3" s="115"/>
      <c r="E3" s="116" t="s">
        <v>27</v>
      </c>
      <c r="F3" s="116"/>
      <c r="N3" s="10" t="s">
        <v>4</v>
      </c>
      <c r="O3" s="11"/>
      <c r="P3" s="12">
        <f>+O7</f>
        <v>1197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18</v>
      </c>
      <c r="F5" s="14"/>
      <c r="G5" s="10" t="s">
        <v>7</v>
      </c>
      <c r="H5" s="21">
        <v>1.1100000000000001</v>
      </c>
      <c r="N5" s="114" t="s">
        <v>8</v>
      </c>
      <c r="O5" s="114"/>
      <c r="P5" s="161">
        <f>P1-P2-P3-P4</f>
        <v>-63.799999999999955</v>
      </c>
      <c r="Q5" s="13"/>
      <c r="R5" s="14"/>
    </row>
    <row r="6" spans="1:19" s="8" customFormat="1" ht="31.5" customHeight="1" thickTop="1" thickBot="1">
      <c r="A6" s="4"/>
      <c r="B6" s="22" t="s">
        <v>9</v>
      </c>
      <c r="C6" s="22"/>
      <c r="D6" s="22"/>
      <c r="E6" s="14"/>
      <c r="F6" s="14"/>
      <c r="G6" s="10" t="s">
        <v>10</v>
      </c>
      <c r="H6" s="23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21" t="s">
        <v>11</v>
      </c>
      <c r="F7" s="122"/>
      <c r="G7" s="24">
        <f>SUM(G11:G29)</f>
        <v>0</v>
      </c>
      <c r="H7" s="24">
        <f>SUM(H11:H29)</f>
        <v>0</v>
      </c>
      <c r="I7" s="61">
        <f>SUM(I11:I29)</f>
        <v>59.5</v>
      </c>
      <c r="J7" s="66">
        <f>SUM(J11:J29)</f>
        <v>125</v>
      </c>
      <c r="K7" s="62">
        <f>SUM(K11:K29)</f>
        <v>38</v>
      </c>
      <c r="L7" s="62">
        <f>SUM(L11:L29)</f>
        <v>870</v>
      </c>
      <c r="M7" s="62">
        <f>SUM(M11:M29)</f>
        <v>40.699999999999996</v>
      </c>
      <c r="N7" s="62">
        <f>SUM(N11:N29)</f>
        <v>1133.2</v>
      </c>
      <c r="O7" s="63">
        <f>SUM(O11:O29)</f>
        <v>1197</v>
      </c>
      <c r="P7" s="13">
        <f>+N7-SUM(I7:M7)</f>
        <v>0</v>
      </c>
    </row>
    <row r="8" spans="1:19" ht="36" customHeight="1" thickTop="1" thickBot="1">
      <c r="A8" s="131"/>
      <c r="B8" s="60"/>
      <c r="C8" s="133" t="s">
        <v>13</v>
      </c>
      <c r="D8" s="135" t="s">
        <v>25</v>
      </c>
      <c r="E8" s="134" t="s">
        <v>14</v>
      </c>
      <c r="F8" s="136" t="s">
        <v>34</v>
      </c>
      <c r="G8" s="137" t="s">
        <v>15</v>
      </c>
      <c r="H8" s="138" t="s">
        <v>16</v>
      </c>
      <c r="I8" s="117" t="s">
        <v>37</v>
      </c>
      <c r="J8" s="117" t="s">
        <v>39</v>
      </c>
      <c r="K8" s="117" t="s">
        <v>38</v>
      </c>
      <c r="L8" s="119" t="s">
        <v>35</v>
      </c>
      <c r="M8" s="120"/>
      <c r="N8" s="129" t="s">
        <v>17</v>
      </c>
      <c r="O8" s="141" t="s">
        <v>18</v>
      </c>
      <c r="P8" s="128" t="s">
        <v>19</v>
      </c>
      <c r="R8" s="2"/>
    </row>
    <row r="9" spans="1:19" ht="36" customHeight="1" thickTop="1" thickBot="1">
      <c r="A9" s="132"/>
      <c r="B9" s="60" t="s">
        <v>12</v>
      </c>
      <c r="C9" s="134"/>
      <c r="D9" s="134"/>
      <c r="E9" s="134"/>
      <c r="F9" s="136"/>
      <c r="G9" s="137"/>
      <c r="H9" s="139"/>
      <c r="I9" s="118" t="s">
        <v>37</v>
      </c>
      <c r="J9" s="118"/>
      <c r="K9" s="118" t="s">
        <v>36</v>
      </c>
      <c r="L9" s="123" t="s">
        <v>23</v>
      </c>
      <c r="M9" s="126" t="s">
        <v>24</v>
      </c>
      <c r="N9" s="130"/>
      <c r="O9" s="142"/>
      <c r="P9" s="128"/>
      <c r="R9" s="2"/>
    </row>
    <row r="10" spans="1:19" ht="37.5" customHeight="1" thickTop="1" thickBot="1">
      <c r="A10" s="132"/>
      <c r="B10" s="51"/>
      <c r="C10" s="134"/>
      <c r="D10" s="134"/>
      <c r="E10" s="134"/>
      <c r="F10" s="136"/>
      <c r="G10" s="25" t="s">
        <v>20</v>
      </c>
      <c r="H10" s="140"/>
      <c r="I10" s="118"/>
      <c r="J10" s="118"/>
      <c r="K10" s="118"/>
      <c r="L10" s="124"/>
      <c r="M10" s="127"/>
      <c r="N10" s="130"/>
      <c r="O10" s="142"/>
      <c r="P10" s="128"/>
      <c r="R10" s="2"/>
    </row>
    <row r="11" spans="1:19" ht="30" customHeight="1" thickTop="1">
      <c r="A11" s="26">
        <v>1</v>
      </c>
      <c r="B11" s="45">
        <v>41731</v>
      </c>
      <c r="C11" s="28" t="s">
        <v>67</v>
      </c>
      <c r="D11" s="28" t="s">
        <v>48</v>
      </c>
      <c r="E11" s="65"/>
      <c r="F11" s="65" t="s">
        <v>51</v>
      </c>
      <c r="G11" s="94"/>
      <c r="H11" s="97">
        <f>IF($E$3="si",($H$5/$H$6*G11),IF($E$3="no",G11*$H$4,0))</f>
        <v>0</v>
      </c>
      <c r="I11" s="67"/>
      <c r="J11" s="67"/>
      <c r="K11" s="33"/>
      <c r="L11" s="34">
        <v>55</v>
      </c>
      <c r="M11" s="36"/>
      <c r="N11" s="38">
        <f>SUM(H11:M11)</f>
        <v>55</v>
      </c>
      <c r="O11" s="42">
        <v>55</v>
      </c>
      <c r="P11" s="40" t="str">
        <f>IF($F11="Milano","X","")</f>
        <v>X</v>
      </c>
      <c r="R11" s="2"/>
    </row>
    <row r="12" spans="1:19" ht="30" customHeight="1">
      <c r="A12" s="41">
        <v>2</v>
      </c>
      <c r="B12" s="45">
        <v>41732</v>
      </c>
      <c r="C12" s="28" t="s">
        <v>67</v>
      </c>
      <c r="D12" s="43" t="s">
        <v>48</v>
      </c>
      <c r="E12" s="65"/>
      <c r="F12" s="65" t="s">
        <v>51</v>
      </c>
      <c r="G12" s="95"/>
      <c r="H12" s="97">
        <f t="shared" ref="H12:H29" si="0">IF($E$3="si",($H$5/$H$6*G12),IF($E$3="no",G12*$H$4,0))</f>
        <v>0</v>
      </c>
      <c r="I12" s="67"/>
      <c r="J12" s="67"/>
      <c r="K12" s="33"/>
      <c r="L12" s="34">
        <v>180</v>
      </c>
      <c r="M12" s="36"/>
      <c r="N12" s="38">
        <f>SUM(H12:M12)</f>
        <v>180</v>
      </c>
      <c r="O12" s="42">
        <v>180</v>
      </c>
      <c r="P12" s="40" t="str">
        <f t="shared" ref="P12:P29" si="1">IF($F12="Milano","X","")</f>
        <v>X</v>
      </c>
      <c r="R12" s="2"/>
    </row>
    <row r="13" spans="1:19" ht="30" customHeight="1">
      <c r="A13" s="41">
        <v>3</v>
      </c>
      <c r="B13" s="27">
        <v>41733</v>
      </c>
      <c r="C13" s="28" t="s">
        <v>67</v>
      </c>
      <c r="D13" s="28" t="s">
        <v>52</v>
      </c>
      <c r="E13" s="65"/>
      <c r="F13" s="65" t="s">
        <v>51</v>
      </c>
      <c r="G13" s="95"/>
      <c r="H13" s="97">
        <f t="shared" si="0"/>
        <v>0</v>
      </c>
      <c r="I13" s="67">
        <v>24.5</v>
      </c>
      <c r="J13" s="67"/>
      <c r="K13" s="33"/>
      <c r="L13" s="34"/>
      <c r="M13" s="36"/>
      <c r="N13" s="38">
        <f>SUM(H13:M13)</f>
        <v>24.5</v>
      </c>
      <c r="O13" s="42">
        <v>24.5</v>
      </c>
      <c r="P13" s="40" t="str">
        <f t="shared" si="1"/>
        <v>X</v>
      </c>
      <c r="R13" s="2"/>
    </row>
    <row r="14" spans="1:19" ht="30" customHeight="1">
      <c r="A14" s="41">
        <v>4</v>
      </c>
      <c r="B14" s="27">
        <v>41736</v>
      </c>
      <c r="C14" s="28" t="s">
        <v>61</v>
      </c>
      <c r="D14" s="28" t="s">
        <v>48</v>
      </c>
      <c r="E14" s="65"/>
      <c r="F14" s="65" t="s">
        <v>51</v>
      </c>
      <c r="G14" s="95"/>
      <c r="H14" s="97">
        <f t="shared" si="0"/>
        <v>0</v>
      </c>
      <c r="I14" s="67"/>
      <c r="J14" s="67"/>
      <c r="K14" s="33"/>
      <c r="L14" s="34"/>
      <c r="M14" s="36">
        <v>7.2</v>
      </c>
      <c r="N14" s="38">
        <f t="shared" ref="N14:N18" si="2">SUM(H14:M14)</f>
        <v>7.2</v>
      </c>
      <c r="O14" s="42"/>
      <c r="P14" s="40" t="str">
        <f t="shared" si="1"/>
        <v>X</v>
      </c>
      <c r="R14" s="2"/>
    </row>
    <row r="15" spans="1:19" ht="30" customHeight="1">
      <c r="A15" s="41">
        <v>5</v>
      </c>
      <c r="B15" s="27">
        <v>41736</v>
      </c>
      <c r="C15" s="28" t="s">
        <v>61</v>
      </c>
      <c r="D15" s="28" t="s">
        <v>53</v>
      </c>
      <c r="E15" s="65"/>
      <c r="F15" s="65" t="s">
        <v>51</v>
      </c>
      <c r="G15" s="95"/>
      <c r="H15" s="97">
        <f t="shared" si="0"/>
        <v>0</v>
      </c>
      <c r="I15" s="67"/>
      <c r="J15" s="67"/>
      <c r="K15" s="33"/>
      <c r="L15" s="34"/>
      <c r="M15" s="36"/>
      <c r="N15" s="38">
        <f t="shared" si="2"/>
        <v>0</v>
      </c>
      <c r="O15" s="42">
        <v>50</v>
      </c>
      <c r="P15" s="40" t="str">
        <f t="shared" si="1"/>
        <v>X</v>
      </c>
      <c r="R15" s="2"/>
    </row>
    <row r="16" spans="1:19" ht="30" customHeight="1">
      <c r="A16" s="41">
        <v>6</v>
      </c>
      <c r="B16" s="27">
        <v>41736</v>
      </c>
      <c r="C16" s="28" t="s">
        <v>61</v>
      </c>
      <c r="D16" s="28" t="s">
        <v>54</v>
      </c>
      <c r="E16" s="65"/>
      <c r="F16" s="65" t="s">
        <v>51</v>
      </c>
      <c r="G16" s="95"/>
      <c r="H16" s="97">
        <f t="shared" si="0"/>
        <v>0</v>
      </c>
      <c r="I16" s="67"/>
      <c r="J16" s="67">
        <v>15</v>
      </c>
      <c r="K16" s="33"/>
      <c r="L16" s="34"/>
      <c r="M16" s="36"/>
      <c r="N16" s="38">
        <v>15</v>
      </c>
      <c r="O16" s="42"/>
      <c r="P16" s="40" t="str">
        <f t="shared" si="1"/>
        <v>X</v>
      </c>
      <c r="R16" s="2"/>
    </row>
    <row r="17" spans="1:18" ht="30" customHeight="1">
      <c r="A17" s="41">
        <v>7</v>
      </c>
      <c r="B17" s="27">
        <v>41736</v>
      </c>
      <c r="C17" s="28" t="s">
        <v>61</v>
      </c>
      <c r="D17" s="28" t="s">
        <v>69</v>
      </c>
      <c r="E17" s="65"/>
      <c r="F17" s="65" t="s">
        <v>51</v>
      </c>
      <c r="G17" s="95"/>
      <c r="H17" s="97">
        <f t="shared" si="0"/>
        <v>0</v>
      </c>
      <c r="I17" s="67"/>
      <c r="J17" s="67"/>
      <c r="K17" s="33">
        <v>10</v>
      </c>
      <c r="L17" s="34"/>
      <c r="M17" s="36"/>
      <c r="N17" s="38">
        <f t="shared" si="2"/>
        <v>10</v>
      </c>
      <c r="O17" s="42"/>
      <c r="P17" s="40" t="str">
        <f t="shared" si="1"/>
        <v>X</v>
      </c>
      <c r="R17" s="2"/>
    </row>
    <row r="18" spans="1:18" ht="30" customHeight="1">
      <c r="A18" s="41">
        <v>8</v>
      </c>
      <c r="B18" s="27">
        <v>41736</v>
      </c>
      <c r="C18" s="28" t="s">
        <v>61</v>
      </c>
      <c r="D18" s="28" t="s">
        <v>48</v>
      </c>
      <c r="E18" s="65"/>
      <c r="F18" s="65" t="s">
        <v>51</v>
      </c>
      <c r="G18" s="95"/>
      <c r="H18" s="97">
        <f t="shared" si="0"/>
        <v>0</v>
      </c>
      <c r="I18" s="67"/>
      <c r="J18" s="67"/>
      <c r="K18" s="33"/>
      <c r="L18" s="34"/>
      <c r="M18" s="34">
        <v>12</v>
      </c>
      <c r="N18" s="38">
        <f t="shared" si="2"/>
        <v>12</v>
      </c>
      <c r="O18" s="42"/>
      <c r="P18" s="40" t="str">
        <f t="shared" si="1"/>
        <v>X</v>
      </c>
      <c r="R18" s="2"/>
    </row>
    <row r="19" spans="1:18" ht="30" customHeight="1">
      <c r="A19" s="41">
        <v>9</v>
      </c>
      <c r="B19" s="27">
        <v>41736</v>
      </c>
      <c r="C19" s="28" t="s">
        <v>61</v>
      </c>
      <c r="D19" s="43" t="s">
        <v>48</v>
      </c>
      <c r="E19" s="65"/>
      <c r="F19" s="65" t="s">
        <v>55</v>
      </c>
      <c r="G19" s="96"/>
      <c r="H19" s="97">
        <f t="shared" si="0"/>
        <v>0</v>
      </c>
      <c r="I19" s="67"/>
      <c r="J19" s="67"/>
      <c r="K19" s="33"/>
      <c r="L19" s="34"/>
      <c r="M19" s="34">
        <v>7.1</v>
      </c>
      <c r="N19" s="38">
        <f t="shared" ref="N19:N29" si="3">SUM(H19:M19)</f>
        <v>7.1</v>
      </c>
      <c r="O19" s="42">
        <v>7.1</v>
      </c>
      <c r="P19" s="40" t="str">
        <f t="shared" si="1"/>
        <v/>
      </c>
      <c r="R19" s="2"/>
    </row>
    <row r="20" spans="1:18" ht="30" customHeight="1">
      <c r="A20" s="41">
        <v>10</v>
      </c>
      <c r="B20" s="27">
        <v>41740</v>
      </c>
      <c r="C20" s="28" t="s">
        <v>61</v>
      </c>
      <c r="D20" s="43" t="s">
        <v>54</v>
      </c>
      <c r="E20" s="65"/>
      <c r="F20" s="65" t="s">
        <v>51</v>
      </c>
      <c r="G20" s="96"/>
      <c r="H20" s="97">
        <f t="shared" si="0"/>
        <v>0</v>
      </c>
      <c r="I20" s="67"/>
      <c r="J20" s="67">
        <v>110</v>
      </c>
      <c r="K20" s="33"/>
      <c r="L20" s="34"/>
      <c r="M20" s="34"/>
      <c r="N20" s="38">
        <f t="shared" si="3"/>
        <v>110</v>
      </c>
      <c r="O20" s="42"/>
      <c r="P20" s="40" t="str">
        <f t="shared" si="1"/>
        <v>X</v>
      </c>
      <c r="R20" s="2"/>
    </row>
    <row r="21" spans="1:18" ht="30" customHeight="1">
      <c r="A21" s="41">
        <v>11</v>
      </c>
      <c r="B21" s="27">
        <v>41740</v>
      </c>
      <c r="C21" s="28" t="s">
        <v>61</v>
      </c>
      <c r="D21" s="43" t="s">
        <v>53</v>
      </c>
      <c r="E21" s="65"/>
      <c r="F21" s="65" t="s">
        <v>51</v>
      </c>
      <c r="G21" s="96"/>
      <c r="H21" s="97">
        <f t="shared" si="0"/>
        <v>0</v>
      </c>
      <c r="I21" s="67"/>
      <c r="J21" s="67"/>
      <c r="K21" s="33"/>
      <c r="L21" s="34"/>
      <c r="M21" s="34"/>
      <c r="N21" s="38">
        <f t="shared" si="3"/>
        <v>0</v>
      </c>
      <c r="O21" s="42">
        <v>150</v>
      </c>
      <c r="P21" s="40" t="str">
        <f t="shared" si="1"/>
        <v>X</v>
      </c>
      <c r="R21" s="2"/>
    </row>
    <row r="22" spans="1:18" ht="30" customHeight="1">
      <c r="A22" s="41">
        <v>12</v>
      </c>
      <c r="B22" s="27">
        <v>41746</v>
      </c>
      <c r="C22" s="28" t="s">
        <v>68</v>
      </c>
      <c r="D22" s="43" t="s">
        <v>48</v>
      </c>
      <c r="E22" s="65"/>
      <c r="F22" s="65" t="s">
        <v>56</v>
      </c>
      <c r="G22" s="96"/>
      <c r="H22" s="97">
        <f t="shared" si="0"/>
        <v>0</v>
      </c>
      <c r="I22" s="67"/>
      <c r="J22" s="67"/>
      <c r="K22" s="33"/>
      <c r="L22" s="34"/>
      <c r="M22" s="34">
        <v>4.4000000000000004</v>
      </c>
      <c r="N22" s="38">
        <f t="shared" si="3"/>
        <v>4.4000000000000004</v>
      </c>
      <c r="O22" s="42">
        <v>4.4000000000000004</v>
      </c>
      <c r="P22" s="40" t="str">
        <f t="shared" si="1"/>
        <v/>
      </c>
      <c r="R22" s="2"/>
    </row>
    <row r="23" spans="1:18" ht="30" customHeight="1">
      <c r="A23" s="41">
        <v>13</v>
      </c>
      <c r="B23" s="27">
        <v>41732</v>
      </c>
      <c r="C23" s="28" t="s">
        <v>67</v>
      </c>
      <c r="D23" s="43" t="s">
        <v>48</v>
      </c>
      <c r="E23" s="65"/>
      <c r="F23" s="65" t="s">
        <v>51</v>
      </c>
      <c r="G23" s="96"/>
      <c r="H23" s="97">
        <f t="shared" si="0"/>
        <v>0</v>
      </c>
      <c r="I23" s="67"/>
      <c r="J23" s="67"/>
      <c r="K23" s="33"/>
      <c r="L23" s="34"/>
      <c r="M23" s="34">
        <v>10</v>
      </c>
      <c r="N23" s="38">
        <f t="shared" si="3"/>
        <v>10</v>
      </c>
      <c r="O23" s="42">
        <v>10</v>
      </c>
      <c r="P23" s="40" t="str">
        <f t="shared" si="1"/>
        <v>X</v>
      </c>
      <c r="R23" s="2"/>
    </row>
    <row r="24" spans="1:18" ht="30" customHeight="1">
      <c r="A24" s="41">
        <v>14</v>
      </c>
      <c r="B24" s="27">
        <v>41765</v>
      </c>
      <c r="C24" s="28" t="s">
        <v>67</v>
      </c>
      <c r="D24" s="43" t="s">
        <v>48</v>
      </c>
      <c r="E24" s="65"/>
      <c r="F24" s="65" t="s">
        <v>51</v>
      </c>
      <c r="G24" s="96"/>
      <c r="H24" s="97">
        <f t="shared" si="0"/>
        <v>0</v>
      </c>
      <c r="I24" s="67"/>
      <c r="J24" s="67"/>
      <c r="K24" s="33"/>
      <c r="L24" s="34">
        <v>210</v>
      </c>
      <c r="M24" s="34"/>
      <c r="N24" s="38">
        <f t="shared" si="3"/>
        <v>210</v>
      </c>
      <c r="O24" s="42">
        <v>210</v>
      </c>
      <c r="P24" s="40" t="str">
        <f t="shared" si="1"/>
        <v>X</v>
      </c>
      <c r="R24" s="2"/>
    </row>
    <row r="25" spans="1:18" ht="30" customHeight="1">
      <c r="A25" s="41">
        <v>15</v>
      </c>
      <c r="B25" s="27">
        <v>41779</v>
      </c>
      <c r="C25" s="28" t="s">
        <v>67</v>
      </c>
      <c r="D25" s="43" t="s">
        <v>48</v>
      </c>
      <c r="E25" s="65"/>
      <c r="F25" s="65" t="s">
        <v>51</v>
      </c>
      <c r="G25" s="96"/>
      <c r="H25" s="97">
        <f t="shared" si="0"/>
        <v>0</v>
      </c>
      <c r="I25" s="67"/>
      <c r="J25" s="67"/>
      <c r="K25" s="33"/>
      <c r="L25" s="34">
        <v>282</v>
      </c>
      <c r="M25" s="34"/>
      <c r="N25" s="38">
        <f t="shared" si="3"/>
        <v>282</v>
      </c>
      <c r="O25" s="42">
        <v>282</v>
      </c>
      <c r="P25" s="40" t="str">
        <f t="shared" si="1"/>
        <v>X</v>
      </c>
      <c r="R25" s="2"/>
    </row>
    <row r="26" spans="1:18" ht="30" customHeight="1">
      <c r="A26" s="41">
        <v>16</v>
      </c>
      <c r="B26" s="27">
        <v>41780</v>
      </c>
      <c r="C26" s="28" t="s">
        <v>67</v>
      </c>
      <c r="D26" s="43" t="s">
        <v>48</v>
      </c>
      <c r="E26" s="65"/>
      <c r="F26" s="65" t="s">
        <v>51</v>
      </c>
      <c r="G26" s="96"/>
      <c r="H26" s="97">
        <f t="shared" si="0"/>
        <v>0</v>
      </c>
      <c r="I26" s="67"/>
      <c r="J26" s="67"/>
      <c r="K26" s="33"/>
      <c r="L26" s="34">
        <v>143</v>
      </c>
      <c r="M26" s="34"/>
      <c r="N26" s="38">
        <f t="shared" si="3"/>
        <v>143</v>
      </c>
      <c r="O26" s="42">
        <v>143</v>
      </c>
      <c r="P26" s="40" t="str">
        <f t="shared" si="1"/>
        <v>X</v>
      </c>
      <c r="R26" s="2"/>
    </row>
    <row r="27" spans="1:18" ht="30" customHeight="1">
      <c r="A27" s="41">
        <v>17</v>
      </c>
      <c r="B27" s="27">
        <v>41744</v>
      </c>
      <c r="C27" s="28" t="s">
        <v>68</v>
      </c>
      <c r="D27" s="43" t="s">
        <v>70</v>
      </c>
      <c r="E27" s="65"/>
      <c r="F27" s="65" t="s">
        <v>51</v>
      </c>
      <c r="G27" s="96"/>
      <c r="H27" s="97">
        <f t="shared" si="0"/>
        <v>0</v>
      </c>
      <c r="I27" s="67"/>
      <c r="J27" s="67"/>
      <c r="K27" s="33">
        <v>28</v>
      </c>
      <c r="L27" s="34"/>
      <c r="M27" s="34"/>
      <c r="N27" s="38">
        <f t="shared" si="3"/>
        <v>28</v>
      </c>
      <c r="O27" s="42">
        <v>28</v>
      </c>
      <c r="P27" s="40" t="str">
        <f t="shared" si="1"/>
        <v>X</v>
      </c>
      <c r="R27" s="2"/>
    </row>
    <row r="28" spans="1:18" ht="30" customHeight="1">
      <c r="A28" s="41">
        <v>18</v>
      </c>
      <c r="B28" s="27">
        <v>41733</v>
      </c>
      <c r="C28" s="28" t="s">
        <v>67</v>
      </c>
      <c r="D28" s="43" t="s">
        <v>71</v>
      </c>
      <c r="E28" s="65"/>
      <c r="F28" s="65" t="s">
        <v>51</v>
      </c>
      <c r="G28" s="96"/>
      <c r="H28" s="97">
        <f t="shared" si="0"/>
        <v>0</v>
      </c>
      <c r="I28" s="67">
        <v>35</v>
      </c>
      <c r="J28" s="67"/>
      <c r="K28" s="33"/>
      <c r="L28" s="34"/>
      <c r="M28" s="34"/>
      <c r="N28" s="38">
        <f t="shared" si="3"/>
        <v>35</v>
      </c>
      <c r="O28" s="42">
        <v>35</v>
      </c>
      <c r="P28" s="40" t="str">
        <f t="shared" si="1"/>
        <v>X</v>
      </c>
      <c r="R28" s="2"/>
    </row>
    <row r="29" spans="1:18" ht="30" customHeight="1">
      <c r="A29" s="41">
        <v>19</v>
      </c>
      <c r="B29" s="27">
        <v>41771</v>
      </c>
      <c r="C29" s="28"/>
      <c r="D29" s="43" t="s">
        <v>72</v>
      </c>
      <c r="E29" s="65"/>
      <c r="F29" s="65"/>
      <c r="G29" s="96"/>
      <c r="H29" s="97">
        <f t="shared" si="0"/>
        <v>0</v>
      </c>
      <c r="I29" s="67"/>
      <c r="J29" s="67"/>
      <c r="K29" s="33"/>
      <c r="L29" s="34"/>
      <c r="M29" s="34"/>
      <c r="N29" s="38">
        <f t="shared" si="3"/>
        <v>0</v>
      </c>
      <c r="O29" s="42">
        <v>18</v>
      </c>
      <c r="P29" s="40" t="str">
        <f t="shared" si="1"/>
        <v/>
      </c>
      <c r="R29" s="2"/>
    </row>
    <row r="31" spans="1:18">
      <c r="A31" s="56"/>
      <c r="B31" s="57"/>
      <c r="C31" s="57"/>
      <c r="D31" s="57"/>
      <c r="E31" s="57"/>
      <c r="F31" s="57"/>
      <c r="G31" s="57"/>
      <c r="H31" s="57"/>
      <c r="I31" s="57"/>
      <c r="J31" s="98"/>
      <c r="K31" s="98"/>
      <c r="L31" s="57"/>
      <c r="M31" s="57"/>
      <c r="N31" s="57"/>
      <c r="O31" s="57"/>
      <c r="P31" s="98"/>
      <c r="Q31" s="3"/>
    </row>
    <row r="32" spans="1:18">
      <c r="A32" s="78"/>
      <c r="B32" s="79"/>
      <c r="C32" s="80"/>
      <c r="D32" s="81"/>
      <c r="E32" s="81"/>
      <c r="F32" s="82"/>
      <c r="G32" s="83"/>
      <c r="H32" s="84"/>
      <c r="I32" s="85"/>
      <c r="J32" s="98"/>
      <c r="K32" s="98"/>
      <c r="L32" s="85"/>
      <c r="M32" s="85"/>
      <c r="N32" s="86"/>
      <c r="O32" s="87"/>
      <c r="P32" s="98"/>
      <c r="Q32" s="3"/>
    </row>
    <row r="33" spans="1:17">
      <c r="A33" s="56"/>
      <c r="B33" s="72" t="s">
        <v>41</v>
      </c>
      <c r="C33" s="72"/>
      <c r="D33" s="72"/>
      <c r="E33" s="57"/>
      <c r="F33" s="57"/>
      <c r="G33" s="72" t="s">
        <v>43</v>
      </c>
      <c r="H33" s="72"/>
      <c r="I33" s="72"/>
      <c r="J33" s="98"/>
      <c r="K33" s="98"/>
      <c r="L33" s="72" t="s">
        <v>42</v>
      </c>
      <c r="M33" s="72"/>
      <c r="N33" s="72"/>
      <c r="O33" s="57"/>
      <c r="P33" s="98"/>
      <c r="Q33" s="3"/>
    </row>
    <row r="34" spans="1:17">
      <c r="A34" s="56"/>
      <c r="B34" s="57"/>
      <c r="C34" s="57"/>
      <c r="D34" s="57"/>
      <c r="E34" s="57"/>
      <c r="F34" s="57"/>
      <c r="G34" s="57"/>
      <c r="H34" s="57"/>
      <c r="I34" s="57"/>
      <c r="J34" s="98"/>
      <c r="K34" s="98"/>
      <c r="L34" s="57"/>
      <c r="M34" s="57"/>
      <c r="N34" s="57"/>
      <c r="O34" s="57"/>
      <c r="P34" s="98"/>
      <c r="Q34" s="3"/>
    </row>
    <row r="35" spans="1:17">
      <c r="A35" s="56"/>
      <c r="B35" s="57"/>
      <c r="C35" s="57"/>
      <c r="D35" s="57"/>
      <c r="E35" s="57"/>
      <c r="F35" s="57"/>
      <c r="G35" s="57"/>
      <c r="H35" s="57"/>
      <c r="I35" s="57"/>
      <c r="J35" s="98"/>
      <c r="K35" s="98"/>
      <c r="L35" s="57"/>
      <c r="M35" s="57"/>
      <c r="N35" s="57"/>
      <c r="O35" s="57"/>
      <c r="P35" s="98"/>
      <c r="Q35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2 N11:N29">
      <formula1>0</formula1>
      <formula2>0</formula2>
    </dataValidation>
    <dataValidation type="decimal" operator="greaterThanOrEqual" allowBlank="1" showErrorMessage="1" errorTitle="Valore" error="Inserire un numero maggiore o uguale a 0 (zero)!" sqref="H32:M32 H12:J29 H11:K11 K17:K29 L11:M29">
      <formula1>0</formula1>
      <formula2>0</formula2>
    </dataValidation>
    <dataValidation type="textLength" operator="greaterThan" allowBlank="1" showErrorMessage="1" sqref="D32:E32 F19:F29">
      <formula1>1</formula1>
      <formula2>0</formula2>
    </dataValidation>
    <dataValidation type="textLength" operator="greaterThan" sqref="F32 G19:G29">
      <formula1>1</formula1>
      <formula2>0</formula2>
    </dataValidation>
    <dataValidation type="date" operator="greaterThanOrEqual" showErrorMessage="1" errorTitle="Data" error="Inserire una data superiore al 1/11/2000" sqref="B32 B11:B12">
      <formula1>36831</formula1>
      <formula2>0</formula2>
    </dataValidation>
    <dataValidation type="textLength" operator="greaterThan" allowBlank="1" sqref="C32 D12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R14" sqref="R14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5" t="s">
        <v>0</v>
      </c>
      <c r="C1" s="125"/>
      <c r="D1" s="116" t="s">
        <v>44</v>
      </c>
      <c r="E1" s="116"/>
      <c r="F1" s="47">
        <v>41730</v>
      </c>
      <c r="G1" s="46" t="s">
        <v>45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89.73</v>
      </c>
      <c r="Q1" s="3" t="s">
        <v>28</v>
      </c>
      <c r="R1" s="162">
        <f>SUM(R11:R14)</f>
        <v>109</v>
      </c>
    </row>
    <row r="2" spans="1:18" s="8" customFormat="1" ht="57.75" customHeight="1">
      <c r="A2" s="4"/>
      <c r="B2" s="115" t="s">
        <v>2</v>
      </c>
      <c r="C2" s="115"/>
      <c r="D2" s="116"/>
      <c r="E2" s="116"/>
      <c r="F2" s="9"/>
      <c r="G2" s="9"/>
      <c r="N2" s="10" t="s">
        <v>3</v>
      </c>
      <c r="O2" s="11"/>
      <c r="P2" s="12"/>
      <c r="Q2" s="3" t="s">
        <v>27</v>
      </c>
      <c r="R2" s="162"/>
    </row>
    <row r="3" spans="1:18" s="8" customFormat="1" ht="35.25" customHeight="1">
      <c r="A3" s="4"/>
      <c r="B3" s="115" t="s">
        <v>26</v>
      </c>
      <c r="C3" s="115"/>
      <c r="D3" s="116" t="s">
        <v>28</v>
      </c>
      <c r="E3" s="116"/>
      <c r="N3" s="10" t="s">
        <v>4</v>
      </c>
      <c r="O3" s="11"/>
      <c r="P3" s="58">
        <f>+O7</f>
        <v>89.73</v>
      </c>
      <c r="Q3" s="13"/>
      <c r="R3" s="162">
        <f>SUM(R11:R14)</f>
        <v>109</v>
      </c>
    </row>
    <row r="4" spans="1:18" s="8" customFormat="1" ht="35.25" customHeight="1" thickBot="1">
      <c r="A4" s="4"/>
      <c r="D4" s="14"/>
      <c r="E4" s="14"/>
      <c r="F4" s="10" t="s">
        <v>21</v>
      </c>
      <c r="G4" s="73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62"/>
    </row>
    <row r="5" spans="1:18" s="8" customFormat="1" ht="43.5" customHeight="1" thickTop="1" thickBot="1">
      <c r="A5" s="4"/>
      <c r="B5" s="19" t="s">
        <v>6</v>
      </c>
      <c r="C5" s="20"/>
      <c r="D5" s="55">
        <v>5</v>
      </c>
      <c r="E5" s="14"/>
      <c r="F5" s="10" t="s">
        <v>7</v>
      </c>
      <c r="G5" s="73">
        <v>1.1100000000000001</v>
      </c>
      <c r="N5" s="114" t="s">
        <v>8</v>
      </c>
      <c r="O5" s="114"/>
      <c r="P5" s="54">
        <f>P1-P2-P3-P4</f>
        <v>0</v>
      </c>
      <c r="Q5" s="13"/>
      <c r="R5" s="162">
        <f>R1-R3</f>
        <v>0</v>
      </c>
    </row>
    <row r="6" spans="1:18" s="8" customFormat="1" ht="43.5" customHeight="1" thickTop="1" thickBot="1">
      <c r="A6" s="4"/>
      <c r="B6" s="52" t="s">
        <v>46</v>
      </c>
      <c r="C6" s="52"/>
      <c r="D6" s="14"/>
      <c r="E6" s="14"/>
      <c r="F6" s="10" t="s">
        <v>10</v>
      </c>
      <c r="G6" s="92">
        <v>11.11</v>
      </c>
      <c r="Q6" s="13"/>
    </row>
    <row r="7" spans="1:18" s="8" customFormat="1" ht="27" customHeight="1" thickTop="1" thickBot="1">
      <c r="A7" s="148" t="s">
        <v>30</v>
      </c>
      <c r="B7" s="149"/>
      <c r="C7" s="150"/>
      <c r="D7" s="153" t="s">
        <v>11</v>
      </c>
      <c r="E7" s="154"/>
      <c r="F7" s="154"/>
      <c r="G7" s="93">
        <f>SUM(G11:G18)</f>
        <v>0</v>
      </c>
      <c r="H7" s="91">
        <f>SUM(H11:H18)</f>
        <v>0</v>
      </c>
      <c r="I7" s="75">
        <f>SUM(I11:I18)</f>
        <v>0</v>
      </c>
      <c r="J7" s="75">
        <f>SUM(J11:J18)</f>
        <v>86</v>
      </c>
      <c r="K7" s="75">
        <f>SUM(K11:K18)</f>
        <v>0</v>
      </c>
      <c r="L7" s="75">
        <f>SUM(L11:L18)</f>
        <v>0</v>
      </c>
      <c r="M7" s="76">
        <f>SUM(M11:M18)</f>
        <v>3.73</v>
      </c>
      <c r="N7" s="74">
        <f>SUM(N11:N18)</f>
        <v>89.73</v>
      </c>
      <c r="O7" s="77">
        <f>SUM(O11:O18)</f>
        <v>89.73</v>
      </c>
      <c r="P7" s="13">
        <f>+N7-SUM(H7:M7)</f>
        <v>0</v>
      </c>
    </row>
    <row r="8" spans="1:18" ht="36" customHeight="1" thickTop="1" thickBot="1">
      <c r="A8" s="132"/>
      <c r="B8" s="134" t="s">
        <v>12</v>
      </c>
      <c r="C8" s="134" t="s">
        <v>13</v>
      </c>
      <c r="D8" s="155" t="s">
        <v>25</v>
      </c>
      <c r="E8" s="134" t="s">
        <v>33</v>
      </c>
      <c r="F8" s="157" t="s">
        <v>32</v>
      </c>
      <c r="G8" s="158" t="s">
        <v>15</v>
      </c>
      <c r="H8" s="160" t="s">
        <v>16</v>
      </c>
      <c r="I8" s="118" t="s">
        <v>37</v>
      </c>
      <c r="J8" s="117" t="s">
        <v>39</v>
      </c>
      <c r="K8" s="117" t="s">
        <v>38</v>
      </c>
      <c r="L8" s="151" t="s">
        <v>22</v>
      </c>
      <c r="M8" s="152"/>
      <c r="N8" s="130" t="s">
        <v>17</v>
      </c>
      <c r="O8" s="142" t="s">
        <v>18</v>
      </c>
      <c r="P8" s="128" t="s">
        <v>19</v>
      </c>
      <c r="Q8" s="2"/>
      <c r="R8" s="143" t="s">
        <v>40</v>
      </c>
    </row>
    <row r="9" spans="1:18" ht="36" customHeight="1" thickTop="1" thickBot="1">
      <c r="A9" s="132"/>
      <c r="B9" s="134" t="s">
        <v>12</v>
      </c>
      <c r="C9" s="134"/>
      <c r="D9" s="156"/>
      <c r="E9" s="134"/>
      <c r="F9" s="157"/>
      <c r="G9" s="159"/>
      <c r="H9" s="160" t="s">
        <v>37</v>
      </c>
      <c r="I9" s="118" t="s">
        <v>37</v>
      </c>
      <c r="J9" s="118"/>
      <c r="K9" s="118" t="s">
        <v>36</v>
      </c>
      <c r="L9" s="123" t="s">
        <v>23</v>
      </c>
      <c r="M9" s="147" t="s">
        <v>24</v>
      </c>
      <c r="N9" s="130"/>
      <c r="O9" s="142"/>
      <c r="P9" s="128"/>
      <c r="Q9" s="2"/>
      <c r="R9" s="144"/>
    </row>
    <row r="10" spans="1:18" ht="37.5" customHeight="1" thickTop="1" thickBot="1">
      <c r="A10" s="132"/>
      <c r="B10" s="134"/>
      <c r="C10" s="134"/>
      <c r="D10" s="156"/>
      <c r="E10" s="134"/>
      <c r="F10" s="157"/>
      <c r="G10" s="90" t="s">
        <v>20</v>
      </c>
      <c r="H10" s="160"/>
      <c r="I10" s="118"/>
      <c r="J10" s="118"/>
      <c r="K10" s="118"/>
      <c r="L10" s="146"/>
      <c r="M10" s="127"/>
      <c r="N10" s="130"/>
      <c r="O10" s="142"/>
      <c r="P10" s="128"/>
      <c r="Q10" s="2"/>
      <c r="R10" s="145"/>
    </row>
    <row r="11" spans="1:18" ht="30" customHeight="1" thickTop="1">
      <c r="A11" s="26">
        <v>1</v>
      </c>
      <c r="B11" s="45">
        <v>41746</v>
      </c>
      <c r="C11" s="28" t="s">
        <v>75</v>
      </c>
      <c r="D11" s="29" t="s">
        <v>48</v>
      </c>
      <c r="E11" s="29" t="s">
        <v>47</v>
      </c>
      <c r="F11" s="30" t="s">
        <v>49</v>
      </c>
      <c r="G11" s="89"/>
      <c r="H11" s="32">
        <f>IF($D$3="si",($G$5/$G$6*G11),IF($D$3="no",G11*$G$4,0))</f>
        <v>0</v>
      </c>
      <c r="I11" s="33"/>
      <c r="J11" s="34"/>
      <c r="K11" s="64"/>
      <c r="L11" s="64"/>
      <c r="M11" s="37">
        <v>3.73</v>
      </c>
      <c r="N11" s="38">
        <f>SUM(H11:M11)</f>
        <v>3.73</v>
      </c>
      <c r="O11" s="39">
        <v>3.73</v>
      </c>
      <c r="P11" s="40"/>
      <c r="Q11" s="2"/>
      <c r="R11" s="68">
        <v>4.53</v>
      </c>
    </row>
    <row r="12" spans="1:18" ht="30" customHeight="1">
      <c r="A12" s="41">
        <v>2</v>
      </c>
      <c r="B12" s="45">
        <v>41746</v>
      </c>
      <c r="C12" s="43" t="s">
        <v>75</v>
      </c>
      <c r="D12" s="29" t="s">
        <v>54</v>
      </c>
      <c r="E12" s="29" t="s">
        <v>47</v>
      </c>
      <c r="F12" s="30" t="s">
        <v>49</v>
      </c>
      <c r="G12" s="31"/>
      <c r="H12" s="32">
        <f>IF($D$3="si",($G$5/$G$6*G12),IF($D$3="no",G12*$G$4,0))</f>
        <v>0</v>
      </c>
      <c r="I12" s="33"/>
      <c r="J12" s="34">
        <v>20</v>
      </c>
      <c r="K12" s="64"/>
      <c r="L12" s="36"/>
      <c r="M12" s="37"/>
      <c r="N12" s="38">
        <f>SUM(H12:M12)</f>
        <v>20</v>
      </c>
      <c r="O12" s="42">
        <v>20</v>
      </c>
      <c r="P12" s="40"/>
      <c r="Q12" s="2"/>
      <c r="R12" s="68">
        <v>24.28</v>
      </c>
    </row>
    <row r="13" spans="1:18" ht="30" customHeight="1">
      <c r="A13" s="41">
        <v>3</v>
      </c>
      <c r="B13" s="27">
        <v>41746</v>
      </c>
      <c r="C13" s="28" t="s">
        <v>75</v>
      </c>
      <c r="D13" s="29" t="s">
        <v>73</v>
      </c>
      <c r="E13" s="29" t="s">
        <v>47</v>
      </c>
      <c r="F13" s="30" t="s">
        <v>49</v>
      </c>
      <c r="G13" s="31"/>
      <c r="H13" s="32">
        <f t="shared" ref="H13:H18" si="0">IF($D$3="si",($G$5/$G$6*G13),IF($D$3="no",G13*$G$4,0))</f>
        <v>0</v>
      </c>
      <c r="I13" s="33"/>
      <c r="J13" s="34">
        <v>48.2</v>
      </c>
      <c r="K13" s="64"/>
      <c r="L13" s="36"/>
      <c r="M13" s="37"/>
      <c r="N13" s="38">
        <f t="shared" ref="N13:N18" si="1">SUM(H13:M13)</f>
        <v>48.2</v>
      </c>
      <c r="O13" s="42">
        <v>48.2</v>
      </c>
      <c r="P13" s="40" t="str">
        <f t="shared" ref="P13:P18" si="2">IF(F13="Milano","X","")</f>
        <v/>
      </c>
      <c r="Q13" s="2"/>
      <c r="R13" s="69">
        <v>58.56</v>
      </c>
    </row>
    <row r="14" spans="1:18" ht="30" customHeight="1">
      <c r="A14" s="41">
        <v>4</v>
      </c>
      <c r="B14" s="27">
        <v>41746</v>
      </c>
      <c r="C14" s="28" t="s">
        <v>75</v>
      </c>
      <c r="D14" s="29" t="s">
        <v>74</v>
      </c>
      <c r="E14" s="29" t="s">
        <v>47</v>
      </c>
      <c r="F14" s="30" t="s">
        <v>49</v>
      </c>
      <c r="G14" s="31"/>
      <c r="H14" s="32">
        <f t="shared" si="0"/>
        <v>0</v>
      </c>
      <c r="I14" s="33"/>
      <c r="J14" s="34">
        <v>17.8</v>
      </c>
      <c r="K14" s="64"/>
      <c r="L14" s="36"/>
      <c r="M14" s="37"/>
      <c r="N14" s="38">
        <f t="shared" si="1"/>
        <v>17.8</v>
      </c>
      <c r="O14" s="42">
        <v>17.8</v>
      </c>
      <c r="P14" s="40" t="str">
        <f t="shared" si="2"/>
        <v/>
      </c>
      <c r="Q14" s="2"/>
      <c r="R14" s="70">
        <v>21.63</v>
      </c>
    </row>
    <row r="15" spans="1:18" ht="30" customHeight="1">
      <c r="A15" s="41">
        <v>5</v>
      </c>
      <c r="B15" s="27"/>
      <c r="C15" s="28"/>
      <c r="D15" s="29"/>
      <c r="E15" s="29"/>
      <c r="F15" s="30"/>
      <c r="G15" s="31"/>
      <c r="H15" s="32">
        <f t="shared" si="0"/>
        <v>0</v>
      </c>
      <c r="I15" s="33"/>
      <c r="J15" s="34"/>
      <c r="K15" s="64"/>
      <c r="L15" s="36"/>
      <c r="M15" s="37"/>
      <c r="N15" s="38">
        <f t="shared" si="1"/>
        <v>0</v>
      </c>
      <c r="O15" s="42"/>
      <c r="P15" s="40" t="str">
        <f t="shared" si="2"/>
        <v/>
      </c>
      <c r="Q15" s="2"/>
      <c r="R15" s="71"/>
    </row>
    <row r="16" spans="1:18" ht="30" customHeight="1">
      <c r="A16" s="41">
        <v>6</v>
      </c>
      <c r="B16" s="27"/>
      <c r="C16" s="28"/>
      <c r="D16" s="29"/>
      <c r="E16" s="29"/>
      <c r="F16" s="30"/>
      <c r="G16" s="31"/>
      <c r="H16" s="32">
        <f t="shared" si="0"/>
        <v>0</v>
      </c>
      <c r="I16" s="33"/>
      <c r="J16" s="34"/>
      <c r="K16" s="64"/>
      <c r="L16" s="36"/>
      <c r="M16" s="37"/>
      <c r="N16" s="38">
        <f t="shared" si="1"/>
        <v>0</v>
      </c>
      <c r="O16" s="42"/>
      <c r="P16" s="40" t="str">
        <f t="shared" si="2"/>
        <v/>
      </c>
      <c r="Q16" s="2"/>
      <c r="R16" s="70"/>
    </row>
    <row r="17" spans="1:18" ht="30" customHeight="1">
      <c r="A17" s="41">
        <v>7</v>
      </c>
      <c r="B17" s="27"/>
      <c r="C17" s="28"/>
      <c r="D17" s="29"/>
      <c r="E17" s="29"/>
      <c r="F17" s="30"/>
      <c r="G17" s="31"/>
      <c r="H17" s="32">
        <f t="shared" si="0"/>
        <v>0</v>
      </c>
      <c r="I17" s="33"/>
      <c r="J17" s="34"/>
      <c r="K17" s="64"/>
      <c r="L17" s="36"/>
      <c r="M17" s="37"/>
      <c r="N17" s="38">
        <f t="shared" si="1"/>
        <v>0</v>
      </c>
      <c r="O17" s="42"/>
      <c r="P17" s="40" t="str">
        <f t="shared" si="2"/>
        <v/>
      </c>
      <c r="Q17" s="2"/>
      <c r="R17" s="70"/>
    </row>
    <row r="18" spans="1:18" ht="30" customHeight="1">
      <c r="A18" s="41">
        <v>8</v>
      </c>
      <c r="B18" s="27"/>
      <c r="C18" s="28"/>
      <c r="D18" s="29"/>
      <c r="E18" s="29"/>
      <c r="F18" s="30"/>
      <c r="G18" s="31"/>
      <c r="H18" s="32">
        <f t="shared" si="0"/>
        <v>0</v>
      </c>
      <c r="I18" s="33"/>
      <c r="J18" s="34"/>
      <c r="K18" s="64"/>
      <c r="L18" s="36"/>
      <c r="M18" s="37"/>
      <c r="N18" s="38">
        <f t="shared" si="1"/>
        <v>0</v>
      </c>
      <c r="O18" s="42"/>
      <c r="P18" s="40" t="str">
        <f t="shared" si="2"/>
        <v/>
      </c>
      <c r="Q18" s="2"/>
      <c r="R18" s="70"/>
    </row>
    <row r="19" spans="1:18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8">
      <c r="A20" s="78"/>
      <c r="B20" s="79"/>
      <c r="C20" s="80"/>
      <c r="D20" s="81"/>
      <c r="E20" s="81"/>
      <c r="F20" s="82"/>
      <c r="G20" s="83"/>
      <c r="H20" s="84"/>
      <c r="I20" s="85"/>
      <c r="J20" s="85"/>
      <c r="K20" s="85"/>
      <c r="L20" s="85"/>
      <c r="M20" s="85"/>
      <c r="N20" s="86"/>
      <c r="O20" s="87"/>
      <c r="P20" s="88"/>
    </row>
    <row r="21" spans="1:18">
      <c r="A21" s="56"/>
      <c r="B21" s="72" t="s">
        <v>41</v>
      </c>
      <c r="C21" s="72"/>
      <c r="D21" s="72"/>
      <c r="E21" s="57"/>
      <c r="F21" s="57"/>
      <c r="G21" s="72" t="s">
        <v>43</v>
      </c>
      <c r="H21" s="72"/>
      <c r="I21" s="72"/>
      <c r="J21" s="57"/>
      <c r="K21" s="57"/>
      <c r="L21" s="72" t="s">
        <v>42</v>
      </c>
      <c r="M21" s="72"/>
      <c r="N21" s="72"/>
      <c r="O21" s="57"/>
      <c r="P21" s="88"/>
    </row>
    <row r="22" spans="1:18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88"/>
    </row>
    <row r="23" spans="1:18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0 C12">
      <formula1>1</formula1>
      <formula2>0</formula2>
    </dataValidation>
    <dataValidation type="date" operator="greaterThanOrEqual" showErrorMessage="1" errorTitle="Data" error="Inserire una data superiore al 1/11/2000" sqref="B20 B11:B12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1:I11 J11:M12 I17:I18 J13:L18 H12:H18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tabSelected="1" view="pageBreakPreview" topLeftCell="D1" zoomScale="60" zoomScaleNormal="60" workbookViewId="0">
      <selection activeCell="R17" sqref="R17"/>
    </sheetView>
  </sheetViews>
  <sheetFormatPr defaultColWidth="9.140625"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5" t="s">
        <v>0</v>
      </c>
      <c r="C1" s="125"/>
      <c r="D1" s="116" t="s">
        <v>44</v>
      </c>
      <c r="E1" s="116"/>
      <c r="F1" s="47">
        <v>41730</v>
      </c>
      <c r="G1" s="46" t="s">
        <v>65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1339.62</v>
      </c>
      <c r="Q1" s="3" t="s">
        <v>28</v>
      </c>
      <c r="R1" s="162">
        <f>SUM(R14:R20)</f>
        <v>444.77000000000004</v>
      </c>
    </row>
    <row r="2" spans="1:18" s="8" customFormat="1" ht="57.75" customHeight="1">
      <c r="A2" s="4"/>
      <c r="B2" s="115" t="s">
        <v>2</v>
      </c>
      <c r="C2" s="115"/>
      <c r="D2" s="116"/>
      <c r="E2" s="116"/>
      <c r="F2" s="9"/>
      <c r="G2" s="9"/>
      <c r="N2" s="10" t="s">
        <v>3</v>
      </c>
      <c r="O2" s="11"/>
      <c r="P2" s="12"/>
      <c r="Q2" s="3" t="s">
        <v>27</v>
      </c>
      <c r="R2" s="162"/>
    </row>
    <row r="3" spans="1:18" s="8" customFormat="1" ht="35.25" customHeight="1">
      <c r="A3" s="4"/>
      <c r="B3" s="115" t="s">
        <v>26</v>
      </c>
      <c r="C3" s="115"/>
      <c r="D3" s="116" t="s">
        <v>28</v>
      </c>
      <c r="E3" s="116"/>
      <c r="N3" s="10" t="s">
        <v>4</v>
      </c>
      <c r="O3" s="11"/>
      <c r="P3" s="58">
        <f>+O7</f>
        <v>1329.62</v>
      </c>
      <c r="Q3" s="13"/>
      <c r="R3" s="162">
        <f>SUM(R11:R13,R16,R20)</f>
        <v>441.49</v>
      </c>
    </row>
    <row r="4" spans="1:18" s="8" customFormat="1" ht="35.25" customHeight="1" thickBot="1">
      <c r="A4" s="4"/>
      <c r="D4" s="14"/>
      <c r="E4" s="14"/>
      <c r="F4" s="10" t="s">
        <v>21</v>
      </c>
      <c r="G4" s="73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62"/>
    </row>
    <row r="5" spans="1:18" s="8" customFormat="1" ht="43.5" customHeight="1" thickTop="1" thickBot="1">
      <c r="A5" s="4"/>
      <c r="B5" s="19" t="s">
        <v>6</v>
      </c>
      <c r="C5" s="20"/>
      <c r="D5" s="55">
        <v>9</v>
      </c>
      <c r="E5" s="14"/>
      <c r="F5" s="10" t="s">
        <v>7</v>
      </c>
      <c r="G5" s="73">
        <v>1.1100000000000001</v>
      </c>
      <c r="N5" s="114" t="s">
        <v>8</v>
      </c>
      <c r="O5" s="114"/>
      <c r="P5" s="54">
        <f>P1-P2-P3-P4</f>
        <v>10</v>
      </c>
      <c r="Q5" s="13"/>
      <c r="R5" s="162">
        <f>R1-R3</f>
        <v>3.2800000000000296</v>
      </c>
    </row>
    <row r="6" spans="1:18" s="8" customFormat="1" ht="43.5" customHeight="1" thickTop="1" thickBot="1">
      <c r="A6" s="4"/>
      <c r="B6" s="52" t="s">
        <v>57</v>
      </c>
      <c r="C6" s="52"/>
      <c r="D6" s="14"/>
      <c r="E6" s="14"/>
      <c r="F6" s="10" t="s">
        <v>10</v>
      </c>
      <c r="G6" s="92">
        <v>11.11</v>
      </c>
      <c r="Q6" s="13"/>
    </row>
    <row r="7" spans="1:18" s="8" customFormat="1" ht="27" customHeight="1" thickTop="1" thickBot="1">
      <c r="A7" s="148" t="s">
        <v>30</v>
      </c>
      <c r="B7" s="149"/>
      <c r="C7" s="150"/>
      <c r="D7" s="153" t="s">
        <v>11</v>
      </c>
      <c r="E7" s="154"/>
      <c r="F7" s="154"/>
      <c r="G7" s="93">
        <f t="shared" ref="G7:O7" si="0">SUM(G11:G21)</f>
        <v>0</v>
      </c>
      <c r="H7" s="91">
        <f t="shared" si="0"/>
        <v>0</v>
      </c>
      <c r="I7" s="75">
        <f t="shared" si="0"/>
        <v>0</v>
      </c>
      <c r="J7" s="75">
        <f t="shared" si="0"/>
        <v>325</v>
      </c>
      <c r="K7" s="75">
        <f t="shared" si="0"/>
        <v>0</v>
      </c>
      <c r="L7" s="75">
        <f t="shared" si="0"/>
        <v>0</v>
      </c>
      <c r="M7" s="76">
        <f t="shared" si="0"/>
        <v>1014.62</v>
      </c>
      <c r="N7" s="74">
        <f t="shared" si="0"/>
        <v>1339.62</v>
      </c>
      <c r="O7" s="77">
        <f t="shared" si="0"/>
        <v>1329.62</v>
      </c>
      <c r="P7" s="13">
        <f>+N7-SUM(H7:M7)</f>
        <v>0</v>
      </c>
    </row>
    <row r="8" spans="1:18" ht="36" customHeight="1" thickTop="1" thickBot="1">
      <c r="A8" s="132"/>
      <c r="B8" s="134" t="s">
        <v>12</v>
      </c>
      <c r="C8" s="134" t="s">
        <v>13</v>
      </c>
      <c r="D8" s="155" t="s">
        <v>25</v>
      </c>
      <c r="E8" s="134" t="s">
        <v>33</v>
      </c>
      <c r="F8" s="157" t="s">
        <v>32</v>
      </c>
      <c r="G8" s="158" t="s">
        <v>15</v>
      </c>
      <c r="H8" s="160" t="s">
        <v>16</v>
      </c>
      <c r="I8" s="118" t="s">
        <v>37</v>
      </c>
      <c r="J8" s="117" t="s">
        <v>39</v>
      </c>
      <c r="K8" s="117" t="s">
        <v>38</v>
      </c>
      <c r="L8" s="151" t="s">
        <v>22</v>
      </c>
      <c r="M8" s="152"/>
      <c r="N8" s="130" t="s">
        <v>17</v>
      </c>
      <c r="O8" s="142" t="s">
        <v>18</v>
      </c>
      <c r="P8" s="128" t="s">
        <v>19</v>
      </c>
      <c r="Q8" s="2"/>
      <c r="R8" s="143" t="s">
        <v>40</v>
      </c>
    </row>
    <row r="9" spans="1:18" ht="36" customHeight="1" thickTop="1" thickBot="1">
      <c r="A9" s="132"/>
      <c r="B9" s="134" t="s">
        <v>12</v>
      </c>
      <c r="C9" s="134"/>
      <c r="D9" s="156"/>
      <c r="E9" s="134"/>
      <c r="F9" s="157"/>
      <c r="G9" s="159"/>
      <c r="H9" s="160" t="s">
        <v>37</v>
      </c>
      <c r="I9" s="118" t="s">
        <v>37</v>
      </c>
      <c r="J9" s="118"/>
      <c r="K9" s="118" t="s">
        <v>36</v>
      </c>
      <c r="L9" s="123" t="s">
        <v>23</v>
      </c>
      <c r="M9" s="147" t="s">
        <v>24</v>
      </c>
      <c r="N9" s="130"/>
      <c r="O9" s="142"/>
      <c r="P9" s="128"/>
      <c r="Q9" s="2"/>
      <c r="R9" s="144"/>
    </row>
    <row r="10" spans="1:18" ht="37.5" customHeight="1" thickTop="1" thickBot="1">
      <c r="A10" s="132"/>
      <c r="B10" s="134"/>
      <c r="C10" s="134"/>
      <c r="D10" s="156"/>
      <c r="E10" s="134"/>
      <c r="F10" s="157"/>
      <c r="G10" s="90" t="s">
        <v>20</v>
      </c>
      <c r="H10" s="160"/>
      <c r="I10" s="118"/>
      <c r="J10" s="118"/>
      <c r="K10" s="118"/>
      <c r="L10" s="146"/>
      <c r="M10" s="127"/>
      <c r="N10" s="130"/>
      <c r="O10" s="142"/>
      <c r="P10" s="128"/>
      <c r="Q10" s="2"/>
      <c r="R10" s="145"/>
    </row>
    <row r="11" spans="1:18" ht="30" customHeight="1" thickTop="1">
      <c r="A11" s="26">
        <v>1</v>
      </c>
      <c r="B11" s="99"/>
      <c r="C11" s="100"/>
      <c r="D11" s="101" t="s">
        <v>58</v>
      </c>
      <c r="E11" s="101" t="s">
        <v>59</v>
      </c>
      <c r="F11" s="102" t="s">
        <v>60</v>
      </c>
      <c r="G11" s="103"/>
      <c r="H11" s="104">
        <f>IF($D$3="si",($G$5/$G$6*G11),IF($D$3="no",G11*$G$4,0))</f>
        <v>0</v>
      </c>
      <c r="I11" s="105"/>
      <c r="J11" s="106"/>
      <c r="K11" s="107"/>
      <c r="L11" s="107"/>
      <c r="M11" s="108"/>
      <c r="N11" s="109">
        <f>SUM(H11:M11)</f>
        <v>0</v>
      </c>
      <c r="O11" s="110">
        <v>-92.5</v>
      </c>
      <c r="P11" s="111"/>
      <c r="Q11" s="112"/>
      <c r="R11" s="113">
        <v>-30.42</v>
      </c>
    </row>
    <row r="12" spans="1:18" ht="30" customHeight="1">
      <c r="A12" s="41">
        <v>2</v>
      </c>
      <c r="B12" s="45">
        <v>41736</v>
      </c>
      <c r="C12" s="43" t="s">
        <v>61</v>
      </c>
      <c r="D12" s="29" t="s">
        <v>62</v>
      </c>
      <c r="E12" s="29" t="s">
        <v>59</v>
      </c>
      <c r="F12" s="30" t="s">
        <v>60</v>
      </c>
      <c r="G12" s="31"/>
      <c r="H12" s="32">
        <f>IF($D$3="si",($G$5/$G$6*G12),IF($D$3="no",G12*$G$4,0))</f>
        <v>0</v>
      </c>
      <c r="I12" s="33"/>
      <c r="J12" s="34"/>
      <c r="K12" s="64"/>
      <c r="L12" s="36"/>
      <c r="M12" s="37"/>
      <c r="N12" s="38">
        <f>SUM(H12:M12)</f>
        <v>0</v>
      </c>
      <c r="O12" s="42">
        <v>200</v>
      </c>
      <c r="P12" s="40"/>
      <c r="Q12" s="2"/>
      <c r="R12" s="68">
        <v>64.88</v>
      </c>
    </row>
    <row r="13" spans="1:18" ht="30" customHeight="1">
      <c r="A13" s="41">
        <v>3</v>
      </c>
      <c r="B13" s="27">
        <v>41739</v>
      </c>
      <c r="C13" s="28" t="s">
        <v>61</v>
      </c>
      <c r="D13" s="29" t="s">
        <v>62</v>
      </c>
      <c r="E13" s="29" t="s">
        <v>59</v>
      </c>
      <c r="F13" s="30" t="s">
        <v>60</v>
      </c>
      <c r="G13" s="31"/>
      <c r="H13" s="32">
        <f t="shared" ref="H13:H21" si="1">IF($D$3="si",($G$5/$G$6*G13),IF($D$3="no",G13*$G$4,0))</f>
        <v>0</v>
      </c>
      <c r="I13" s="33"/>
      <c r="J13" s="34"/>
      <c r="K13" s="64"/>
      <c r="L13" s="36"/>
      <c r="M13" s="37"/>
      <c r="N13" s="38">
        <f t="shared" ref="N13:N21" si="2">SUM(H13:M13)</f>
        <v>0</v>
      </c>
      <c r="O13" s="42">
        <v>300</v>
      </c>
      <c r="P13" s="40" t="str">
        <f t="shared" ref="P13:P21" si="3">IF(F13="Milano","X","")</f>
        <v/>
      </c>
      <c r="Q13" s="2"/>
      <c r="R13" s="69">
        <v>102.75</v>
      </c>
    </row>
    <row r="14" spans="1:18" ht="30" customHeight="1">
      <c r="A14" s="41">
        <v>4</v>
      </c>
      <c r="B14" s="27">
        <v>41736</v>
      </c>
      <c r="C14" s="28" t="s">
        <v>61</v>
      </c>
      <c r="D14" s="29" t="s">
        <v>63</v>
      </c>
      <c r="E14" s="29" t="s">
        <v>59</v>
      </c>
      <c r="F14" s="30" t="s">
        <v>60</v>
      </c>
      <c r="G14" s="31"/>
      <c r="H14" s="32">
        <f t="shared" si="1"/>
        <v>0</v>
      </c>
      <c r="I14" s="33"/>
      <c r="J14" s="34">
        <v>155</v>
      </c>
      <c r="K14" s="64"/>
      <c r="L14" s="36"/>
      <c r="M14" s="37"/>
      <c r="N14" s="38">
        <f t="shared" si="2"/>
        <v>155</v>
      </c>
      <c r="O14" s="42"/>
      <c r="P14" s="40" t="str">
        <f t="shared" si="3"/>
        <v/>
      </c>
      <c r="Q14" s="2"/>
      <c r="R14" s="70">
        <v>50.35</v>
      </c>
    </row>
    <row r="15" spans="1:18" ht="30" customHeight="1">
      <c r="A15" s="41">
        <v>5</v>
      </c>
      <c r="B15" s="27">
        <v>41737</v>
      </c>
      <c r="C15" s="28" t="s">
        <v>61</v>
      </c>
      <c r="D15" s="29" t="s">
        <v>64</v>
      </c>
      <c r="E15" s="29" t="s">
        <v>59</v>
      </c>
      <c r="F15" s="30" t="s">
        <v>60</v>
      </c>
      <c r="G15" s="31"/>
      <c r="H15" s="32">
        <f t="shared" si="1"/>
        <v>0</v>
      </c>
      <c r="I15" s="33"/>
      <c r="J15" s="34"/>
      <c r="K15" s="64"/>
      <c r="L15" s="36"/>
      <c r="M15" s="37">
        <v>33</v>
      </c>
      <c r="N15" s="38">
        <f t="shared" si="2"/>
        <v>33</v>
      </c>
      <c r="O15" s="42"/>
      <c r="P15" s="40" t="str">
        <f t="shared" si="3"/>
        <v/>
      </c>
      <c r="Q15" s="2"/>
      <c r="R15" s="71">
        <v>11.77</v>
      </c>
    </row>
    <row r="16" spans="1:18" ht="30" customHeight="1">
      <c r="A16" s="41">
        <v>6</v>
      </c>
      <c r="B16" s="27">
        <v>41737</v>
      </c>
      <c r="C16" s="28" t="s">
        <v>61</v>
      </c>
      <c r="D16" s="29" t="s">
        <v>64</v>
      </c>
      <c r="E16" s="29" t="s">
        <v>59</v>
      </c>
      <c r="F16" s="30" t="s">
        <v>60</v>
      </c>
      <c r="G16" s="31"/>
      <c r="H16" s="32">
        <f t="shared" si="1"/>
        <v>0</v>
      </c>
      <c r="I16" s="33"/>
      <c r="J16" s="34"/>
      <c r="K16" s="64"/>
      <c r="L16" s="36"/>
      <c r="M16" s="37">
        <v>813.12</v>
      </c>
      <c r="N16" s="38">
        <f t="shared" si="2"/>
        <v>813.12</v>
      </c>
      <c r="O16" s="42">
        <v>813.12</v>
      </c>
      <c r="P16" s="40" t="str">
        <f t="shared" si="3"/>
        <v/>
      </c>
      <c r="Q16" s="2"/>
      <c r="R16" s="70">
        <v>268.55</v>
      </c>
    </row>
    <row r="17" spans="1:18" ht="30" customHeight="1">
      <c r="A17" s="41">
        <v>7</v>
      </c>
      <c r="B17" s="27">
        <v>41739</v>
      </c>
      <c r="C17" s="28" t="s">
        <v>61</v>
      </c>
      <c r="D17" s="29" t="s">
        <v>63</v>
      </c>
      <c r="E17" s="29" t="s">
        <v>59</v>
      </c>
      <c r="F17" s="30" t="s">
        <v>60</v>
      </c>
      <c r="G17" s="31"/>
      <c r="H17" s="32">
        <f t="shared" si="1"/>
        <v>0</v>
      </c>
      <c r="I17" s="33"/>
      <c r="J17" s="34">
        <v>170</v>
      </c>
      <c r="K17" s="64"/>
      <c r="L17" s="36"/>
      <c r="M17" s="37"/>
      <c r="N17" s="38">
        <f t="shared" si="2"/>
        <v>170</v>
      </c>
      <c r="O17" s="42"/>
      <c r="P17" s="40" t="str">
        <f t="shared" si="3"/>
        <v/>
      </c>
      <c r="Q17" s="2"/>
      <c r="R17" s="70">
        <v>56.82</v>
      </c>
    </row>
    <row r="18" spans="1:18" ht="30" customHeight="1">
      <c r="A18" s="41">
        <v>8</v>
      </c>
      <c r="B18" s="27">
        <v>41739</v>
      </c>
      <c r="C18" s="28" t="s">
        <v>61</v>
      </c>
      <c r="D18" s="29" t="s">
        <v>64</v>
      </c>
      <c r="E18" s="29" t="s">
        <v>59</v>
      </c>
      <c r="F18" s="30" t="s">
        <v>60</v>
      </c>
      <c r="G18" s="31"/>
      <c r="H18" s="32">
        <f t="shared" si="1"/>
        <v>0</v>
      </c>
      <c r="I18" s="33"/>
      <c r="J18" s="34"/>
      <c r="K18" s="64"/>
      <c r="L18" s="36"/>
      <c r="M18" s="37">
        <v>16</v>
      </c>
      <c r="N18" s="38">
        <f t="shared" si="2"/>
        <v>16</v>
      </c>
      <c r="O18" s="42"/>
      <c r="P18" s="40" t="str">
        <f t="shared" si="3"/>
        <v/>
      </c>
      <c r="Q18" s="2"/>
      <c r="R18" s="70">
        <v>6.26</v>
      </c>
    </row>
    <row r="19" spans="1:18" ht="30" customHeight="1">
      <c r="A19" s="41">
        <v>9</v>
      </c>
      <c r="B19" s="27">
        <v>41739</v>
      </c>
      <c r="C19" s="43" t="s">
        <v>61</v>
      </c>
      <c r="D19" s="29" t="s">
        <v>64</v>
      </c>
      <c r="E19" s="29" t="s">
        <v>59</v>
      </c>
      <c r="F19" s="44" t="s">
        <v>60</v>
      </c>
      <c r="G19" s="31"/>
      <c r="H19" s="32">
        <f t="shared" si="1"/>
        <v>0</v>
      </c>
      <c r="I19" s="33"/>
      <c r="J19" s="34"/>
      <c r="K19" s="64"/>
      <c r="L19" s="36"/>
      <c r="M19" s="37">
        <v>43.5</v>
      </c>
      <c r="N19" s="38">
        <f t="shared" si="2"/>
        <v>43.5</v>
      </c>
      <c r="O19" s="42"/>
      <c r="P19" s="40" t="str">
        <f t="shared" si="3"/>
        <v/>
      </c>
      <c r="Q19" s="2"/>
      <c r="R19" s="70">
        <v>15.29</v>
      </c>
    </row>
    <row r="20" spans="1:18" ht="30" customHeight="1">
      <c r="A20" s="41">
        <v>10</v>
      </c>
      <c r="B20" s="27">
        <v>41739</v>
      </c>
      <c r="C20" s="43" t="s">
        <v>61</v>
      </c>
      <c r="D20" s="29" t="s">
        <v>76</v>
      </c>
      <c r="E20" s="29" t="s">
        <v>59</v>
      </c>
      <c r="F20" s="44" t="s">
        <v>60</v>
      </c>
      <c r="G20" s="31"/>
      <c r="H20" s="32">
        <f t="shared" si="1"/>
        <v>0</v>
      </c>
      <c r="I20" s="33"/>
      <c r="J20" s="34"/>
      <c r="K20" s="64"/>
      <c r="L20" s="36"/>
      <c r="M20" s="37">
        <v>109</v>
      </c>
      <c r="N20" s="38">
        <f t="shared" si="2"/>
        <v>109</v>
      </c>
      <c r="O20" s="42">
        <v>109</v>
      </c>
      <c r="P20" s="40" t="str">
        <f t="shared" si="3"/>
        <v/>
      </c>
      <c r="Q20" s="2"/>
      <c r="R20" s="70">
        <v>35.729999999999997</v>
      </c>
    </row>
    <row r="21" spans="1:18" ht="30" customHeight="1">
      <c r="A21" s="41">
        <v>11</v>
      </c>
      <c r="B21" s="27"/>
      <c r="C21" s="43"/>
      <c r="D21" s="29"/>
      <c r="E21" s="29"/>
      <c r="F21" s="43"/>
      <c r="G21" s="31"/>
      <c r="H21" s="32">
        <f t="shared" si="1"/>
        <v>0</v>
      </c>
      <c r="I21" s="33"/>
      <c r="J21" s="35"/>
      <c r="K21" s="36"/>
      <c r="L21" s="36"/>
      <c r="M21" s="37"/>
      <c r="N21" s="38">
        <f t="shared" si="2"/>
        <v>0</v>
      </c>
      <c r="O21" s="42"/>
      <c r="P21" s="40" t="str">
        <f t="shared" si="3"/>
        <v/>
      </c>
      <c r="Q21" s="2"/>
      <c r="R21" s="70"/>
    </row>
    <row r="22" spans="1:18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8">
      <c r="A23" s="78"/>
      <c r="B23" s="79"/>
      <c r="C23" s="80"/>
      <c r="D23" s="81"/>
      <c r="E23" s="81"/>
      <c r="F23" s="82"/>
      <c r="G23" s="83"/>
      <c r="H23" s="84"/>
      <c r="I23" s="85"/>
      <c r="J23" s="85"/>
      <c r="K23" s="85"/>
      <c r="L23" s="85"/>
      <c r="M23" s="85"/>
      <c r="N23" s="86"/>
      <c r="O23" s="87"/>
      <c r="P23" s="88"/>
    </row>
    <row r="24" spans="1:18">
      <c r="A24" s="56"/>
      <c r="B24" s="72" t="s">
        <v>41</v>
      </c>
      <c r="C24" s="72"/>
      <c r="D24" s="72"/>
      <c r="E24" s="57"/>
      <c r="F24" s="57"/>
      <c r="G24" s="72" t="s">
        <v>43</v>
      </c>
      <c r="H24" s="72"/>
      <c r="I24" s="72"/>
      <c r="J24" s="57"/>
      <c r="K24" s="57"/>
      <c r="L24" s="72" t="s">
        <v>42</v>
      </c>
      <c r="M24" s="72"/>
      <c r="N24" s="72"/>
      <c r="O24" s="57"/>
      <c r="P24" s="88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88"/>
    </row>
    <row r="26" spans="1:18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2" priority="1" operator="notEqual">
      <formula>0</formula>
    </cfRule>
  </conditionalFormatting>
  <dataValidations count="12"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  <dataValidation type="decimal" operator="greaterThanOrEqual" allowBlank="1" showErrorMessage="1" errorTitle="Valore" error="Inserire un numero maggiore o uguale a 0 (zero)!" sqref="H23:M23 H12:H21 H11:I11 J11:M12 I17:I21 J13:L21 M18:M21">
      <formula1>0</formula1>
      <formula2>0</formula2>
    </dataValidation>
    <dataValidation type="whole" operator="greaterThanOrEqual" allowBlank="1" showErrorMessage="1" errorTitle="Valore" error="Inserire un numero maggiore o uguale a 0 (zero)!" sqref="N23 N11:N21">
      <formula1>0</formula1>
      <formula2>0</formula2>
    </dataValidation>
    <dataValidation type="textLength" operator="greaterThan" allowBlank="1" showErrorMessage="1" sqref="D23:E23 E19:E21">
      <formula1>1</formula1>
      <formula2>0</formula2>
    </dataValidation>
    <dataValidation type="textLength" operator="greaterThan" sqref="F23 F19:F20">
      <formula1>1</formula1>
      <formula2>0</formula2>
    </dataValidation>
    <dataValidation type="date" operator="greaterThanOrEqual" showErrorMessage="1" errorTitle="Data" error="Inserire una data superiore al 1/11/2000" sqref="B23 B11:B12">
      <formula1>36831</formula1>
      <formula2>0</formula2>
    </dataValidation>
    <dataValidation type="textLength" operator="greaterThan" allowBlank="1" sqref="C23 C12 C21">
      <formula1>1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Nota Spese Italia</vt:lpstr>
      <vt:lpstr>Nota Spese GBP</vt:lpstr>
      <vt:lpstr>Nota Spese BRL</vt:lpstr>
      <vt:lpstr>'Nota Spese GBP'!Print_Area</vt:lpstr>
      <vt:lpstr>'Nota Spese Italia'!Print_Area</vt:lpstr>
      <vt:lpstr>'Nota Spese GBP'!Print_Titles</vt:lpstr>
      <vt:lpstr>'Nota Spese Italia'!Print_Titles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2014-05-23T13:41:10Z</cp:lastPrinted>
  <dcterms:created xsi:type="dcterms:W3CDTF">2007-03-06T14:42:56Z</dcterms:created>
  <dcterms:modified xsi:type="dcterms:W3CDTF">2014-05-23T13:54:02Z</dcterms:modified>
</cp:coreProperties>
</file>