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0" windowWidth="22845" windowHeight="11895" activeTab="4"/>
  </bookViews>
  <sheets>
    <sheet name="Expense Value USD " sheetId="1" r:id="rId1"/>
    <sheet name="Expense Mex Pesos" sheetId="2" r:id="rId2"/>
    <sheet name="Colombia" sheetId="3" r:id="rId3"/>
    <sheet name="Calculation page" sheetId="4" r:id="rId4"/>
    <sheet name="Invoice (2)" sheetId="5" r:id="rId5"/>
  </sheets>
  <definedNames>
    <definedName name="InvoiceNoDetails">"InvoiceDetails[Invoice No]"</definedName>
    <definedName name="_xlnm.Print_Area" localSheetId="4">'Invoice (2)'!$A$1:$E$33</definedName>
    <definedName name="rngInvoice" localSheetId="4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<sst xmlns="http://schemas.openxmlformats.org/spreadsheetml/2006/main" count="292" uniqueCount="89">
  <si>
    <t>Name&amp;Surname</t>
  </si>
  <si>
    <t>Alex Velasco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</si>
  <si>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</si>
  <si>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</si>
  <si>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</si>
  <si>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</si>
  <si>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</si>
  <si>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</si>
  <si>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</si>
  <si>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</si>
  <si>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</si>
  <si>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</si>
  <si>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</si>
  <si>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</si>
  <si>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</si>
  <si>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</si>
  <si>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</si>
  <si>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</si>
  <si>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</si>
  <si>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</si>
  <si>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</si>
  <si>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</si>
  <si>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</si>
  <si>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</si>
  <si>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</si>
  <si>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</si>
  <si>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</si>
  <si>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</si>
  <si>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</si>
  <si>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</si>
  <si>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</si>
  <si>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</si>
  <si>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</si>
  <si>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</si>
  <si>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</si>
  <si>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</si>
  <si>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</si>
  <si>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</si>
  <si>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</si>
  <si>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</si>
  <si>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</si>
  <si>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</si>
  <si>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</si>
  <si>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</si>
  <si>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</si>
  <si>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</si>
  <si>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meal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</si>
  <si>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</si>
  <si>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</si>
  <si>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</si>
  <si>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</si>
  <si>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</si>
  <si>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</si>
  <si>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</si>
  <si>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</si>
  <si>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</si>
  <si>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</si>
  <si>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</si>
  <si>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</si>
  <si>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</si>
  <si>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</si>
  <si>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 xml:space="preserve">*Phone </t>
  </si>
  <si>
    <t>Mexican Peso</t>
  </si>
  <si>
    <t>Exchange rate</t>
  </si>
  <si>
    <t>Mexico</t>
  </si>
  <si>
    <t>Colombia</t>
  </si>
  <si>
    <t>USA</t>
  </si>
  <si>
    <t>(amount Colombian dollar)</t>
  </si>
  <si>
    <t>SEDENA</t>
  </si>
  <si>
    <t xml:space="preserve">Policia Federal </t>
  </si>
  <si>
    <t>coffee</t>
  </si>
  <si>
    <t xml:space="preserve">cultual </t>
  </si>
  <si>
    <t>Estado De Chihuahua</t>
  </si>
  <si>
    <t>Dijin</t>
  </si>
  <si>
    <t>Chihuahua</t>
  </si>
  <si>
    <t>flights</t>
  </si>
  <si>
    <t>colombia</t>
  </si>
  <si>
    <t>Office Rent $1,649-550</t>
  </si>
  <si>
    <t>EURO Value</t>
  </si>
  <si>
    <t>03_01</t>
  </si>
  <si>
    <t>EURO  Value</t>
  </si>
  <si>
    <t>Extra Hotel</t>
  </si>
  <si>
    <t>water</t>
  </si>
  <si>
    <t>extra hotel</t>
  </si>
  <si>
    <t>03_03</t>
  </si>
  <si>
    <t>03_02</t>
  </si>
  <si>
    <t>Month March 2014 invoice</t>
  </si>
  <si>
    <t>March 2014</t>
  </si>
  <si>
    <t>Date: 31 st March 2014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</si>
</sst>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mmm\-yyyy"/>
    <numFmt numFmtId="193" formatCode="&quot;€&quot;\ #,##0.00"/>
  </numFmts>
  <fonts count="5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Times New Roman Bold"/>
      <family val="0"/>
    </font>
    <font>
      <sz val="16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Arial Rounded MT Bold"/>
      <family val="2"/>
    </font>
    <font>
      <sz val="16"/>
      <color rgb="FF000000"/>
      <name val="Times New Roman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5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178" fontId="2" fillId="33" borderId="38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left" vertical="center"/>
    </xf>
    <xf numFmtId="0" fontId="2" fillId="33" borderId="39" xfId="0" applyNumberFormat="1" applyFont="1" applyFill="1" applyBorder="1" applyAlignment="1">
      <alignment horizontal="left" vertical="center"/>
    </xf>
    <xf numFmtId="38" fontId="2" fillId="33" borderId="40" xfId="0" applyNumberFormat="1" applyFont="1" applyFill="1" applyBorder="1" applyAlignment="1">
      <alignment horizontal="center" vertical="center"/>
    </xf>
    <xf numFmtId="174" fontId="2" fillId="33" borderId="41" xfId="0" applyNumberFormat="1" applyFont="1" applyFill="1" applyBorder="1" applyAlignment="1">
      <alignment horizontal="right" vertical="center"/>
    </xf>
    <xf numFmtId="174" fontId="2" fillId="33" borderId="39" xfId="0" applyNumberFormat="1" applyFont="1" applyFill="1" applyBorder="1" applyAlignment="1">
      <alignment horizontal="right" vertical="center"/>
    </xf>
    <xf numFmtId="174" fontId="2" fillId="33" borderId="42" xfId="0" applyNumberFormat="1" applyFont="1" applyFill="1" applyBorder="1" applyAlignment="1">
      <alignment horizontal="right" vertical="center"/>
    </xf>
    <xf numFmtId="4" fontId="2" fillId="34" borderId="40" xfId="0" applyNumberFormat="1" applyFont="1" applyFill="1" applyBorder="1" applyAlignment="1">
      <alignment horizontal="right" vertical="center"/>
    </xf>
    <xf numFmtId="4" fontId="2" fillId="35" borderId="40" xfId="0" applyNumberFormat="1" applyFont="1" applyFill="1" applyBorder="1" applyAlignment="1">
      <alignment vertical="center"/>
    </xf>
    <xf numFmtId="0" fontId="3" fillId="33" borderId="40" xfId="0" applyNumberFormat="1" applyFont="1" applyFill="1" applyBorder="1" applyAlignment="1">
      <alignment vertical="center"/>
    </xf>
    <xf numFmtId="174" fontId="2" fillId="33" borderId="43" xfId="0" applyNumberFormat="1" applyFont="1" applyFill="1" applyBorder="1" applyAlignment="1">
      <alignment horizontal="right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45" xfId="0" applyNumberFormat="1" applyFont="1" applyFill="1" applyBorder="1" applyAlignment="1">
      <alignment vertical="center"/>
    </xf>
    <xf numFmtId="173" fontId="2" fillId="33" borderId="45" xfId="0" applyNumberFormat="1" applyFont="1" applyFill="1" applyBorder="1" applyAlignment="1">
      <alignment vertical="center"/>
    </xf>
    <xf numFmtId="4" fontId="2" fillId="33" borderId="46" xfId="0" applyNumberFormat="1" applyFont="1" applyFill="1" applyBorder="1" applyAlignment="1">
      <alignment vertical="center"/>
    </xf>
    <xf numFmtId="0" fontId="2" fillId="33" borderId="47" xfId="0" applyNumberFormat="1" applyFont="1" applyFill="1" applyBorder="1" applyAlignment="1">
      <alignment vertical="center"/>
    </xf>
    <xf numFmtId="1" fontId="2" fillId="33" borderId="48" xfId="0" applyNumberFormat="1" applyFont="1" applyFill="1" applyBorder="1" applyAlignment="1">
      <alignment horizontal="center" vertical="center"/>
    </xf>
    <xf numFmtId="178" fontId="2" fillId="33" borderId="49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left" vertical="center"/>
    </xf>
    <xf numFmtId="0" fontId="2" fillId="33" borderId="49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49" xfId="0" applyNumberFormat="1" applyFont="1" applyFill="1" applyBorder="1" applyAlignment="1">
      <alignment horizontal="center" vertical="center"/>
    </xf>
    <xf numFmtId="174" fontId="2" fillId="33" borderId="49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49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48" xfId="0" applyNumberFormat="1" applyFont="1" applyFill="1" applyBorder="1" applyAlignment="1">
      <alignment horizontal="center" vertical="center"/>
    </xf>
    <xf numFmtId="0" fontId="2" fillId="33" borderId="50" xfId="0" applyNumberFormat="1" applyFont="1" applyFill="1" applyBorder="1" applyAlignment="1">
      <alignment vertical="center"/>
    </xf>
    <xf numFmtId="173" fontId="2" fillId="33" borderId="50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1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vertical="center"/>
    </xf>
    <xf numFmtId="173" fontId="2" fillId="33" borderId="52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38" xfId="0" applyNumberFormat="1" applyFont="1" applyFill="1" applyBorder="1" applyAlignment="1">
      <alignment horizontal="center" vertical="center"/>
    </xf>
    <xf numFmtId="182" fontId="2" fillId="33" borderId="53" xfId="0" applyNumberFormat="1" applyFont="1" applyFill="1" applyBorder="1" applyAlignment="1">
      <alignment horizontal="right" vertical="center"/>
    </xf>
    <xf numFmtId="182" fontId="2" fillId="33" borderId="53" xfId="0" applyNumberFormat="1" applyFont="1" applyFill="1" applyBorder="1" applyAlignment="1">
      <alignment vertical="center"/>
    </xf>
    <xf numFmtId="182" fontId="2" fillId="33" borderId="53" xfId="0" applyNumberFormat="1" applyFont="1" applyFill="1" applyBorder="1" applyAlignment="1">
      <alignment horizontal="left" vertical="center"/>
    </xf>
    <xf numFmtId="182" fontId="2" fillId="33" borderId="45" xfId="0" applyNumberFormat="1" applyFont="1" applyFill="1" applyBorder="1" applyAlignment="1">
      <alignment vertical="center"/>
    </xf>
    <xf numFmtId="182" fontId="2" fillId="33" borderId="41" xfId="0" applyNumberFormat="1" applyFont="1" applyFill="1" applyBorder="1" applyAlignment="1">
      <alignment horizontal="right" vertical="center"/>
    </xf>
    <xf numFmtId="182" fontId="2" fillId="33" borderId="39" xfId="0" applyNumberFormat="1" applyFont="1" applyFill="1" applyBorder="1" applyAlignment="1">
      <alignment horizontal="right" vertical="center"/>
    </xf>
    <xf numFmtId="182" fontId="2" fillId="33" borderId="42" xfId="0" applyNumberFormat="1" applyFont="1" applyFill="1" applyBorder="1" applyAlignment="1">
      <alignment horizontal="right" vertical="center"/>
    </xf>
    <xf numFmtId="182" fontId="2" fillId="33" borderId="54" xfId="0" applyNumberFormat="1" applyFont="1" applyFill="1" applyBorder="1" applyAlignment="1">
      <alignment horizontal="right" vertical="center"/>
    </xf>
    <xf numFmtId="182" fontId="7" fillId="33" borderId="39" xfId="0" applyNumberFormat="1" applyFont="1" applyFill="1" applyBorder="1" applyAlignment="1">
      <alignment horizontal="left" vertical="center"/>
    </xf>
    <xf numFmtId="182" fontId="7" fillId="33" borderId="42" xfId="0" applyNumberFormat="1" applyFont="1" applyFill="1" applyBorder="1" applyAlignment="1">
      <alignment horizontal="left" vertical="center"/>
    </xf>
    <xf numFmtId="182" fontId="7" fillId="33" borderId="43" xfId="0" applyNumberFormat="1" applyFont="1" applyFill="1" applyBorder="1" applyAlignment="1">
      <alignment horizontal="left" vertical="center"/>
    </xf>
    <xf numFmtId="182" fontId="2" fillId="33" borderId="43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" fontId="2" fillId="38" borderId="55" xfId="0" applyNumberFormat="1" applyFont="1" applyFill="1" applyBorder="1" applyAlignment="1">
      <alignment horizontal="center" vertical="center"/>
    </xf>
    <xf numFmtId="14" fontId="2" fillId="33" borderId="56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left" vertical="center"/>
    </xf>
    <xf numFmtId="0" fontId="2" fillId="33" borderId="57" xfId="0" applyNumberFormat="1" applyFont="1" applyFill="1" applyBorder="1" applyAlignment="1">
      <alignment horizontal="left" vertical="center"/>
    </xf>
    <xf numFmtId="182" fontId="2" fillId="33" borderId="58" xfId="0" applyNumberFormat="1" applyFont="1" applyFill="1" applyBorder="1" applyAlignment="1">
      <alignment vertical="center"/>
    </xf>
    <xf numFmtId="38" fontId="2" fillId="33" borderId="59" xfId="0" applyNumberFormat="1" applyFont="1" applyFill="1" applyBorder="1" applyAlignment="1">
      <alignment horizontal="center" vertical="center"/>
    </xf>
    <xf numFmtId="182" fontId="2" fillId="33" borderId="60" xfId="0" applyNumberFormat="1" applyFont="1" applyFill="1" applyBorder="1" applyAlignment="1">
      <alignment horizontal="right" vertical="center"/>
    </xf>
    <xf numFmtId="182" fontId="2" fillId="33" borderId="57" xfId="0" applyNumberFormat="1" applyFont="1" applyFill="1" applyBorder="1" applyAlignment="1">
      <alignment horizontal="right" vertical="center"/>
    </xf>
    <xf numFmtId="182" fontId="2" fillId="33" borderId="61" xfId="0" applyNumberFormat="1" applyFont="1" applyFill="1" applyBorder="1" applyAlignment="1">
      <alignment horizontal="right" vertical="center"/>
    </xf>
    <xf numFmtId="182" fontId="2" fillId="33" borderId="62" xfId="0" applyNumberFormat="1" applyFont="1" applyFill="1" applyBorder="1" applyAlignment="1">
      <alignment horizontal="right" vertical="center"/>
    </xf>
    <xf numFmtId="182" fontId="2" fillId="33" borderId="58" xfId="0" applyNumberFormat="1" applyFont="1" applyFill="1" applyBorder="1" applyAlignment="1">
      <alignment horizontal="right" vertical="center"/>
    </xf>
    <xf numFmtId="4" fontId="2" fillId="35" borderId="59" xfId="0" applyNumberFormat="1" applyFont="1" applyFill="1" applyBorder="1" applyAlignment="1">
      <alignment vertical="center"/>
    </xf>
    <xf numFmtId="0" fontId="3" fillId="33" borderId="59" xfId="0" applyNumberFormat="1" applyFont="1" applyFill="1" applyBorder="1" applyAlignment="1">
      <alignment vertical="center"/>
    </xf>
    <xf numFmtId="0" fontId="31" fillId="0" borderId="0" xfId="55" applyFont="1">
      <alignment/>
      <protection/>
    </xf>
    <xf numFmtId="14" fontId="32" fillId="0" borderId="0" xfId="55" applyNumberFormat="1" applyFont="1" applyAlignment="1">
      <alignment horizontal="right" vertical="top" wrapText="1"/>
      <protection/>
    </xf>
    <xf numFmtId="14" fontId="31" fillId="0" borderId="0" xfId="55" applyNumberFormat="1" applyFont="1">
      <alignment/>
      <protection/>
    </xf>
    <xf numFmtId="0" fontId="31" fillId="0" borderId="0" xfId="55" applyFont="1" applyAlignment="1">
      <alignment horizontal="right" vertical="center"/>
      <protection/>
    </xf>
    <xf numFmtId="0" fontId="31" fillId="0" borderId="0" xfId="55" applyFont="1" applyAlignment="1">
      <alignment vertical="center"/>
      <protection/>
    </xf>
    <xf numFmtId="183" fontId="31" fillId="0" borderId="0" xfId="55" applyNumberFormat="1" applyFont="1" applyAlignment="1">
      <alignment vertical="center"/>
      <protection/>
    </xf>
    <xf numFmtId="0" fontId="32" fillId="40" borderId="63" xfId="55" applyFont="1" applyFill="1" applyBorder="1" applyAlignment="1">
      <alignment vertical="center"/>
      <protection/>
    </xf>
    <xf numFmtId="190" fontId="32" fillId="40" borderId="63" xfId="55" applyNumberFormat="1" applyFont="1" applyFill="1" applyBorder="1" applyAlignment="1">
      <alignment horizontal="right" vertical="center"/>
      <protection/>
    </xf>
    <xf numFmtId="183" fontId="32" fillId="40" borderId="64" xfId="55" applyNumberFormat="1" applyFont="1" applyFill="1" applyBorder="1" applyAlignment="1">
      <alignment horizontal="right" vertical="center"/>
      <protection/>
    </xf>
    <xf numFmtId="0" fontId="31" fillId="0" borderId="0" xfId="55" applyFont="1" applyAlignment="1">
      <alignment horizontal="left" vertical="center" indent="5"/>
      <protection/>
    </xf>
    <xf numFmtId="0" fontId="31" fillId="0" borderId="0" xfId="55" applyFont="1" applyAlignment="1">
      <alignment/>
      <protection/>
    </xf>
    <xf numFmtId="14" fontId="31" fillId="0" borderId="0" xfId="55" applyNumberFormat="1" applyFont="1" applyAlignment="1">
      <alignment vertical="center"/>
      <protection/>
    </xf>
    <xf numFmtId="183" fontId="2" fillId="34" borderId="40" xfId="0" applyNumberFormat="1" applyFont="1" applyFill="1" applyBorder="1" applyAlignment="1">
      <alignment horizontal="right" vertical="center"/>
    </xf>
    <xf numFmtId="183" fontId="2" fillId="33" borderId="54" xfId="0" applyNumberFormat="1" applyFont="1" applyFill="1" applyBorder="1" applyAlignment="1">
      <alignment horizontal="right" vertical="center"/>
    </xf>
    <xf numFmtId="183" fontId="2" fillId="33" borderId="53" xfId="0" applyNumberFormat="1" applyFont="1" applyFill="1" applyBorder="1" applyAlignment="1">
      <alignment horizontal="right" vertical="center"/>
    </xf>
    <xf numFmtId="183" fontId="3" fillId="33" borderId="59" xfId="0" applyNumberFormat="1" applyFont="1" applyFill="1" applyBorder="1" applyAlignment="1">
      <alignment horizontal="right" vertical="center" wrapText="1"/>
    </xf>
    <xf numFmtId="193" fontId="3" fillId="33" borderId="12" xfId="0" applyNumberFormat="1" applyFont="1" applyFill="1" applyBorder="1" applyAlignment="1">
      <alignment vertical="center"/>
    </xf>
    <xf numFmtId="173" fontId="3" fillId="33" borderId="12" xfId="0" applyNumberFormat="1" applyFont="1" applyFill="1" applyBorder="1" applyAlignment="1">
      <alignment vertical="center"/>
    </xf>
    <xf numFmtId="183" fontId="3" fillId="33" borderId="12" xfId="0" applyNumberFormat="1" applyFont="1" applyFill="1" applyBorder="1" applyAlignment="1">
      <alignment vertical="center"/>
    </xf>
    <xf numFmtId="193" fontId="3" fillId="33" borderId="59" xfId="0" applyNumberFormat="1" applyFont="1" applyFill="1" applyBorder="1" applyAlignment="1">
      <alignment horizontal="right" vertical="center" wrapText="1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65" xfId="0" applyNumberFormat="1" applyFont="1" applyFill="1" applyBorder="1" applyAlignment="1">
      <alignment horizontal="center" vertical="center" wrapText="1"/>
    </xf>
    <xf numFmtId="49" fontId="3" fillId="35" borderId="66" xfId="0" applyNumberFormat="1" applyFont="1" applyFill="1" applyBorder="1" applyAlignment="1">
      <alignment horizontal="left" vertical="center"/>
    </xf>
    <xf numFmtId="173" fontId="3" fillId="34" borderId="67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66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68" xfId="0" applyNumberFormat="1" applyFont="1" applyFill="1" applyBorder="1" applyAlignment="1">
      <alignment horizontal="center" vertical="center"/>
    </xf>
    <xf numFmtId="0" fontId="2" fillId="41" borderId="69" xfId="0" applyNumberFormat="1" applyFont="1" applyFill="1" applyBorder="1" applyAlignment="1">
      <alignment horizontal="center" vertical="center"/>
    </xf>
    <xf numFmtId="0" fontId="2" fillId="41" borderId="70" xfId="0" applyNumberFormat="1" applyFont="1" applyFill="1" applyBorder="1" applyAlignment="1">
      <alignment horizontal="center" vertical="center"/>
    </xf>
    <xf numFmtId="38" fontId="2" fillId="37" borderId="68" xfId="0" applyNumberFormat="1" applyFont="1" applyFill="1" applyBorder="1" applyAlignment="1">
      <alignment horizontal="center" vertical="center"/>
    </xf>
    <xf numFmtId="38" fontId="2" fillId="37" borderId="69" xfId="0" applyNumberFormat="1" applyFont="1" applyFill="1" applyBorder="1" applyAlignment="1">
      <alignment horizontal="center" vertical="center"/>
    </xf>
    <xf numFmtId="38" fontId="2" fillId="37" borderId="71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72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73" xfId="0" applyNumberFormat="1" applyFont="1" applyFill="1" applyBorder="1" applyAlignment="1">
      <alignment horizontal="center" vertical="center" wrapText="1"/>
    </xf>
    <xf numFmtId="0" fontId="2" fillId="37" borderId="74" xfId="0" applyNumberFormat="1" applyFont="1" applyFill="1" applyBorder="1" applyAlignment="1">
      <alignment horizontal="center" vertical="center" wrapText="1"/>
    </xf>
    <xf numFmtId="0" fontId="2" fillId="37" borderId="75" xfId="0" applyNumberFormat="1" applyFont="1" applyFill="1" applyBorder="1" applyAlignment="1">
      <alignment horizontal="center" vertical="center" wrapText="1"/>
    </xf>
    <xf numFmtId="0" fontId="2" fillId="37" borderId="76" xfId="0" applyNumberFormat="1" applyFont="1" applyFill="1" applyBorder="1" applyAlignment="1">
      <alignment horizontal="center" vertical="center" wrapText="1"/>
    </xf>
    <xf numFmtId="0" fontId="2" fillId="37" borderId="77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78" xfId="0" applyNumberFormat="1" applyFont="1" applyFill="1" applyBorder="1" applyAlignment="1">
      <alignment horizontal="center" vertical="center" wrapText="1"/>
    </xf>
    <xf numFmtId="0" fontId="2" fillId="37" borderId="79" xfId="0" applyNumberFormat="1" applyFont="1" applyFill="1" applyBorder="1" applyAlignment="1">
      <alignment horizontal="center" vertical="center" wrapText="1"/>
    </xf>
    <xf numFmtId="0" fontId="52" fillId="0" borderId="0" xfId="55" applyFont="1" applyAlignment="1">
      <alignment horizontal="left" vertical="center" indent="5"/>
      <protection/>
    </xf>
    <xf numFmtId="0" fontId="31" fillId="0" borderId="0" xfId="55" applyFont="1" applyAlignment="1">
      <alignment horizontal="left" indent="5"/>
      <protection/>
    </xf>
    <xf numFmtId="0" fontId="31" fillId="0" borderId="0" xfId="55" applyFont="1" applyAlignment="1">
      <alignment/>
      <protection/>
    </xf>
    <xf numFmtId="0" fontId="31" fillId="0" borderId="0" xfId="55" applyFont="1" applyAlignment="1">
      <alignment horizontal="center"/>
      <protection/>
    </xf>
    <xf numFmtId="0" fontId="53" fillId="0" borderId="0" xfId="55" applyFont="1" applyAlignment="1">
      <alignment horizontal="left" vertical="center" indent="5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1647825</xdr:colOff>
      <xdr:row>0</xdr:row>
      <xdr:rowOff>9525</xdr:rowOff>
    </xdr:from>
    <xdr:to>
      <xdr:col>8</xdr:col>
      <xdr:colOff>38100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540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0</xdr:row>
      <xdr:rowOff>28575</xdr:rowOff>
    </xdr:from>
    <xdr:to>
      <xdr:col>8</xdr:col>
      <xdr:colOff>876300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954125" y="28575"/>
          <a:ext cx="2838450" cy="5048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200025</xdr:colOff>
      <xdr:row>3</xdr:row>
      <xdr:rowOff>314325</xdr:rowOff>
    </xdr:from>
    <xdr:to>
      <xdr:col>5</xdr:col>
      <xdr:colOff>1533525</xdr:colOff>
      <xdr:row>5</xdr:row>
      <xdr:rowOff>142875</xdr:rowOff>
    </xdr:to>
    <xdr:sp>
      <xdr:nvSpPr>
        <xdr:cNvPr id="2" name="Comment 2" hidden="1"/>
        <xdr:cNvSpPr>
          <a:spLocks/>
        </xdr:cNvSpPr>
      </xdr:nvSpPr>
      <xdr:spPr>
        <a:xfrm>
          <a:off x="6743700" y="2324100"/>
          <a:ext cx="3200400" cy="8286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zoomScale="50" zoomScaleNormal="50" zoomScalePageLayoutView="0" workbookViewId="0" topLeftCell="A1">
      <selection activeCell="F2" sqref="F2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4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42" t="s">
        <v>0</v>
      </c>
      <c r="C1" s="142"/>
      <c r="D1" s="142" t="s">
        <v>1</v>
      </c>
      <c r="E1" s="142"/>
      <c r="F1" s="3" t="s">
        <v>79</v>
      </c>
      <c r="G1" s="4" t="s">
        <v>87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963.3199999999999</v>
      </c>
      <c r="Q1" s="10" t="s">
        <v>4</v>
      </c>
      <c r="R1" s="136">
        <f>SUM(R11:R15)</f>
        <v>698.97</v>
      </c>
    </row>
    <row r="2" spans="1:18" ht="57.75" customHeight="1">
      <c r="A2" s="2"/>
      <c r="B2" s="142" t="s">
        <v>5</v>
      </c>
      <c r="C2" s="142"/>
      <c r="D2" s="142" t="s">
        <v>6</v>
      </c>
      <c r="E2" s="142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136"/>
    </row>
    <row r="3" spans="1:18" ht="35.25" customHeight="1">
      <c r="A3" s="2"/>
      <c r="B3" s="142" t="s">
        <v>9</v>
      </c>
      <c r="C3" s="142"/>
      <c r="D3" s="142" t="s">
        <v>8</v>
      </c>
      <c r="E3" s="142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136">
        <v>0</v>
      </c>
    </row>
    <row r="4" spans="1:18" ht="35.25" customHeight="1">
      <c r="A4" s="20"/>
      <c r="B4" s="21"/>
      <c r="C4" s="21"/>
      <c r="D4" s="22"/>
      <c r="E4" s="23"/>
      <c r="F4" s="24" t="s">
        <v>39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36"/>
    </row>
    <row r="5" spans="1:18" ht="43.5" customHeight="1">
      <c r="A5" s="2"/>
      <c r="B5" s="28" t="s">
        <v>12</v>
      </c>
      <c r="C5" s="29"/>
      <c r="D5" s="30">
        <v>5</v>
      </c>
      <c r="E5" s="13"/>
      <c r="F5" s="24" t="s">
        <v>13</v>
      </c>
      <c r="G5" s="25">
        <v>1.11</v>
      </c>
      <c r="H5" s="31"/>
      <c r="I5" s="5"/>
      <c r="J5" s="5"/>
      <c r="K5" s="5"/>
      <c r="L5" s="5"/>
      <c r="M5" s="13"/>
      <c r="N5" s="145" t="s">
        <v>14</v>
      </c>
      <c r="O5" s="146"/>
      <c r="P5" s="32">
        <f>P1-P2-P3</f>
        <v>963.3199999999999</v>
      </c>
      <c r="Q5" s="10"/>
      <c r="R5" s="136">
        <f>R1-R3</f>
        <v>698.97</v>
      </c>
    </row>
    <row r="6" spans="1:18" ht="43.5" customHeight="1">
      <c r="A6" s="33"/>
      <c r="B6" s="34" t="s">
        <v>15</v>
      </c>
      <c r="C6" s="34"/>
      <c r="D6" s="35"/>
      <c r="E6" s="36"/>
      <c r="F6" s="37" t="s">
        <v>16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47" t="s">
        <v>17</v>
      </c>
      <c r="B7" s="148"/>
      <c r="C7" s="149"/>
      <c r="D7" s="150" t="s">
        <v>18</v>
      </c>
      <c r="E7" s="151"/>
      <c r="F7" s="152"/>
      <c r="G7" s="44">
        <f aca="true" t="shared" si="0" ref="G7:O7">SUM(G11:G19)</f>
        <v>0</v>
      </c>
      <c r="H7" s="45">
        <f t="shared" si="0"/>
        <v>0</v>
      </c>
      <c r="I7" s="46">
        <f t="shared" si="0"/>
        <v>0</v>
      </c>
      <c r="J7" s="46">
        <f t="shared" si="0"/>
        <v>963.3199999999999</v>
      </c>
      <c r="K7" s="46">
        <f t="shared" si="0"/>
        <v>0</v>
      </c>
      <c r="L7" s="46">
        <f t="shared" si="0"/>
        <v>0</v>
      </c>
      <c r="M7" s="47">
        <f t="shared" si="0"/>
        <v>0</v>
      </c>
      <c r="N7" s="48">
        <f t="shared" si="0"/>
        <v>963.3199999999999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53"/>
      <c r="B8" s="154" t="s">
        <v>19</v>
      </c>
      <c r="C8" s="154" t="s">
        <v>20</v>
      </c>
      <c r="D8" s="155" t="s">
        <v>21</v>
      </c>
      <c r="E8" s="154" t="s">
        <v>22</v>
      </c>
      <c r="F8" s="156" t="s">
        <v>23</v>
      </c>
      <c r="G8" s="140" t="s">
        <v>24</v>
      </c>
      <c r="H8" s="166" t="s">
        <v>25</v>
      </c>
      <c r="I8" s="167" t="s">
        <v>26</v>
      </c>
      <c r="J8" s="167" t="s">
        <v>27</v>
      </c>
      <c r="K8" s="167" t="s">
        <v>28</v>
      </c>
      <c r="L8" s="168" t="s">
        <v>29</v>
      </c>
      <c r="M8" s="169"/>
      <c r="N8" s="143" t="s">
        <v>3</v>
      </c>
      <c r="O8" s="157" t="s">
        <v>30</v>
      </c>
      <c r="P8" s="158" t="s">
        <v>31</v>
      </c>
      <c r="Q8" s="51"/>
      <c r="R8" s="159" t="s">
        <v>78</v>
      </c>
    </row>
    <row r="9" spans="1:18" ht="36" customHeight="1">
      <c r="A9" s="153"/>
      <c r="B9" s="154"/>
      <c r="C9" s="154"/>
      <c r="D9" s="155"/>
      <c r="E9" s="154"/>
      <c r="F9" s="156"/>
      <c r="G9" s="141"/>
      <c r="H9" s="166"/>
      <c r="I9" s="167"/>
      <c r="J9" s="167"/>
      <c r="K9" s="167"/>
      <c r="L9" s="162" t="s">
        <v>33</v>
      </c>
      <c r="M9" s="164" t="s">
        <v>34</v>
      </c>
      <c r="N9" s="144"/>
      <c r="O9" s="157"/>
      <c r="P9" s="158"/>
      <c r="Q9" s="51"/>
      <c r="R9" s="160"/>
    </row>
    <row r="10" spans="1:18" ht="37.5" customHeight="1" thickBot="1" thickTop="1">
      <c r="A10" s="153"/>
      <c r="B10" s="154"/>
      <c r="C10" s="154"/>
      <c r="D10" s="155"/>
      <c r="E10" s="154"/>
      <c r="F10" s="156"/>
      <c r="G10" s="52" t="s">
        <v>35</v>
      </c>
      <c r="H10" s="166"/>
      <c r="I10" s="167"/>
      <c r="J10" s="167"/>
      <c r="K10" s="167"/>
      <c r="L10" s="163"/>
      <c r="M10" s="165"/>
      <c r="N10" s="144"/>
      <c r="O10" s="157"/>
      <c r="P10" s="158"/>
      <c r="Q10" s="51"/>
      <c r="R10" s="161"/>
    </row>
    <row r="11" spans="1:18" ht="30" customHeight="1" thickTop="1">
      <c r="A11" s="53">
        <v>1</v>
      </c>
      <c r="B11" s="93">
        <v>41721</v>
      </c>
      <c r="C11" s="55" t="s">
        <v>68</v>
      </c>
      <c r="D11" s="56" t="s">
        <v>45</v>
      </c>
      <c r="E11" s="56" t="s">
        <v>66</v>
      </c>
      <c r="F11" s="96">
        <v>150</v>
      </c>
      <c r="G11" s="57"/>
      <c r="H11" s="98"/>
      <c r="I11" s="99"/>
      <c r="J11" s="99">
        <v>150</v>
      </c>
      <c r="K11" s="103"/>
      <c r="L11" s="101"/>
      <c r="M11" s="94"/>
      <c r="N11" s="61">
        <f aca="true" t="shared" si="1" ref="N11:N18">SUM(H11:M11)</f>
        <v>150</v>
      </c>
      <c r="O11" s="62"/>
      <c r="P11" s="63">
        <f aca="true" t="shared" si="2" ref="P11:P19">IF(F11="Milano","X","")</f>
      </c>
      <c r="Q11" s="51"/>
      <c r="R11" s="63">
        <v>108.75</v>
      </c>
    </row>
    <row r="12" spans="1:18" ht="30" customHeight="1">
      <c r="A12" s="53">
        <v>2</v>
      </c>
      <c r="B12" s="93">
        <v>41702</v>
      </c>
      <c r="C12" s="55" t="s">
        <v>68</v>
      </c>
      <c r="D12" s="56" t="s">
        <v>45</v>
      </c>
      <c r="E12" s="56" t="s">
        <v>66</v>
      </c>
      <c r="F12" s="96">
        <v>160</v>
      </c>
      <c r="G12" s="57"/>
      <c r="H12" s="98"/>
      <c r="I12" s="99"/>
      <c r="J12" s="100">
        <v>160</v>
      </c>
      <c r="K12" s="104"/>
      <c r="L12" s="101"/>
      <c r="M12" s="94"/>
      <c r="N12" s="61">
        <f t="shared" si="1"/>
        <v>160</v>
      </c>
      <c r="O12" s="62"/>
      <c r="P12" s="63">
        <f t="shared" si="2"/>
      </c>
      <c r="Q12" s="51"/>
      <c r="R12" s="63">
        <v>116.18</v>
      </c>
    </row>
    <row r="13" spans="1:18" ht="30" customHeight="1">
      <c r="A13" s="53">
        <v>3</v>
      </c>
      <c r="B13" s="93">
        <v>41726</v>
      </c>
      <c r="C13" s="55" t="s">
        <v>68</v>
      </c>
      <c r="D13" s="56" t="s">
        <v>45</v>
      </c>
      <c r="E13" s="56" t="s">
        <v>66</v>
      </c>
      <c r="F13" s="96">
        <v>170</v>
      </c>
      <c r="G13" s="57"/>
      <c r="H13" s="98"/>
      <c r="I13" s="99"/>
      <c r="J13" s="99">
        <v>170</v>
      </c>
      <c r="K13" s="100"/>
      <c r="L13" s="101"/>
      <c r="M13" s="94"/>
      <c r="N13" s="61">
        <f t="shared" si="1"/>
        <v>170</v>
      </c>
      <c r="O13" s="62"/>
      <c r="P13" s="63">
        <f t="shared" si="2"/>
      </c>
      <c r="Q13" s="51"/>
      <c r="R13" s="63">
        <v>123.47</v>
      </c>
    </row>
    <row r="14" spans="1:18" ht="30" customHeight="1">
      <c r="A14" s="53">
        <v>4</v>
      </c>
      <c r="B14" s="93">
        <v>41713</v>
      </c>
      <c r="C14" s="55" t="s">
        <v>68</v>
      </c>
      <c r="D14" s="56" t="s">
        <v>45</v>
      </c>
      <c r="E14" s="56" t="s">
        <v>66</v>
      </c>
      <c r="F14" s="95">
        <v>150</v>
      </c>
      <c r="G14" s="57"/>
      <c r="H14" s="98"/>
      <c r="I14" s="99"/>
      <c r="J14" s="100">
        <v>150</v>
      </c>
      <c r="K14" s="105"/>
      <c r="L14" s="101"/>
      <c r="M14" s="94"/>
      <c r="N14" s="61">
        <f t="shared" si="1"/>
        <v>150</v>
      </c>
      <c r="O14" s="62"/>
      <c r="P14" s="63">
        <f t="shared" si="2"/>
      </c>
      <c r="Q14" s="51"/>
      <c r="R14" s="63">
        <v>108.05</v>
      </c>
    </row>
    <row r="15" spans="1:18" ht="30" customHeight="1">
      <c r="A15" s="53">
        <v>5</v>
      </c>
      <c r="B15" s="93">
        <v>41703</v>
      </c>
      <c r="C15" s="55" t="s">
        <v>74</v>
      </c>
      <c r="D15" s="56" t="s">
        <v>75</v>
      </c>
      <c r="E15" s="56" t="s">
        <v>64</v>
      </c>
      <c r="F15" s="95">
        <v>333.32</v>
      </c>
      <c r="G15" s="57"/>
      <c r="H15" s="98"/>
      <c r="I15" s="99"/>
      <c r="J15" s="100">
        <v>333.32</v>
      </c>
      <c r="K15" s="105"/>
      <c r="L15" s="101"/>
      <c r="M15" s="94"/>
      <c r="N15" s="61">
        <f t="shared" si="1"/>
        <v>333.32</v>
      </c>
      <c r="O15" s="62"/>
      <c r="P15" s="63">
        <f t="shared" si="2"/>
      </c>
      <c r="Q15" s="51"/>
      <c r="R15" s="63">
        <v>242.52</v>
      </c>
    </row>
    <row r="16" spans="1:18" ht="30" customHeight="1">
      <c r="A16" s="53">
        <v>6</v>
      </c>
      <c r="B16" s="93"/>
      <c r="C16" s="55"/>
      <c r="D16" s="56"/>
      <c r="E16" s="56"/>
      <c r="F16" s="95"/>
      <c r="G16" s="57"/>
      <c r="H16" s="98"/>
      <c r="I16" s="99"/>
      <c r="J16" s="100"/>
      <c r="K16" s="105"/>
      <c r="L16" s="101"/>
      <c r="M16" s="94"/>
      <c r="N16" s="61">
        <f t="shared" si="1"/>
        <v>0</v>
      </c>
      <c r="O16" s="62"/>
      <c r="P16" s="63">
        <f t="shared" si="2"/>
      </c>
      <c r="Q16" s="51"/>
      <c r="R16" s="63"/>
    </row>
    <row r="17" spans="1:18" ht="30" customHeight="1">
      <c r="A17" s="53">
        <v>7</v>
      </c>
      <c r="B17" s="93"/>
      <c r="C17" s="55"/>
      <c r="D17" s="56"/>
      <c r="E17" s="56"/>
      <c r="F17" s="95"/>
      <c r="G17" s="57"/>
      <c r="H17" s="98"/>
      <c r="I17" s="99"/>
      <c r="J17" s="100"/>
      <c r="K17" s="105"/>
      <c r="L17" s="101"/>
      <c r="M17" s="94"/>
      <c r="N17" s="61">
        <f t="shared" si="1"/>
        <v>0</v>
      </c>
      <c r="O17" s="62"/>
      <c r="P17" s="63">
        <f t="shared" si="2"/>
      </c>
      <c r="Q17" s="51"/>
      <c r="R17" s="63"/>
    </row>
    <row r="18" spans="1:18" ht="30" customHeight="1">
      <c r="A18" s="53">
        <v>8</v>
      </c>
      <c r="B18" s="93"/>
      <c r="C18" s="55"/>
      <c r="D18" s="56"/>
      <c r="E18" s="56"/>
      <c r="F18" s="95"/>
      <c r="G18" s="57"/>
      <c r="H18" s="98"/>
      <c r="I18" s="99"/>
      <c r="J18" s="100"/>
      <c r="K18" s="105"/>
      <c r="L18" s="101"/>
      <c r="M18" s="94"/>
      <c r="N18" s="61">
        <f t="shared" si="1"/>
        <v>0</v>
      </c>
      <c r="O18" s="62"/>
      <c r="P18" s="63">
        <f t="shared" si="2"/>
      </c>
      <c r="Q18" s="51"/>
      <c r="R18" s="63"/>
    </row>
    <row r="19" spans="1:18" ht="30" customHeight="1">
      <c r="A19" s="53">
        <v>9</v>
      </c>
      <c r="B19" s="93"/>
      <c r="C19" s="55"/>
      <c r="D19" s="56"/>
      <c r="E19" s="56"/>
      <c r="F19" s="95"/>
      <c r="G19" s="57"/>
      <c r="H19" s="98"/>
      <c r="I19" s="99"/>
      <c r="J19" s="100"/>
      <c r="K19" s="105"/>
      <c r="L19" s="101"/>
      <c r="M19" s="94"/>
      <c r="N19" s="61">
        <f>SUM(H19:M19)</f>
        <v>0</v>
      </c>
      <c r="O19" s="62"/>
      <c r="P19" s="63">
        <f t="shared" si="2"/>
      </c>
      <c r="Q19" s="51"/>
      <c r="R19" s="63"/>
    </row>
    <row r="20" ht="30" customHeight="1"/>
    <row r="21" spans="1:18" ht="18.75" customHeight="1">
      <c r="A21" s="65"/>
      <c r="B21" s="66"/>
      <c r="C21" s="66"/>
      <c r="D21" s="66"/>
      <c r="E21" s="66"/>
      <c r="F21" s="97"/>
      <c r="G21" s="66"/>
      <c r="H21" s="66"/>
      <c r="I21" s="66"/>
      <c r="J21" s="66"/>
      <c r="K21" s="66"/>
      <c r="L21" s="66"/>
      <c r="M21" s="66"/>
      <c r="N21" s="67"/>
      <c r="O21" s="66"/>
      <c r="P21" s="66"/>
      <c r="Q21" s="68"/>
      <c r="R21" s="69"/>
    </row>
    <row r="22" spans="1:18" ht="18.75" customHeight="1">
      <c r="A22" s="70"/>
      <c r="B22" s="71"/>
      <c r="C22" s="72"/>
      <c r="D22" s="73"/>
      <c r="E22" s="74"/>
      <c r="F22" s="75"/>
      <c r="G22" s="76"/>
      <c r="H22" s="77"/>
      <c r="I22" s="77"/>
      <c r="J22" s="78"/>
      <c r="K22" s="78"/>
      <c r="L22" s="77"/>
      <c r="M22" s="77"/>
      <c r="N22" s="79"/>
      <c r="O22" s="80"/>
      <c r="P22" s="81"/>
      <c r="Q22" s="68"/>
      <c r="R22" s="5"/>
    </row>
    <row r="23" spans="1:18" ht="18.75" customHeight="1">
      <c r="A23" s="82"/>
      <c r="B23" s="83" t="s">
        <v>36</v>
      </c>
      <c r="C23" s="83"/>
      <c r="D23" s="83"/>
      <c r="E23" s="75"/>
      <c r="F23" s="75"/>
      <c r="G23" s="83" t="s">
        <v>37</v>
      </c>
      <c r="H23" s="83"/>
      <c r="I23" s="83"/>
      <c r="J23" s="75"/>
      <c r="K23" s="75"/>
      <c r="L23" s="83" t="s">
        <v>38</v>
      </c>
      <c r="M23" s="83"/>
      <c r="N23" s="84"/>
      <c r="O23" s="75"/>
      <c r="P23" s="81"/>
      <c r="Q23" s="68"/>
      <c r="R23" s="5"/>
    </row>
    <row r="24" spans="1:18" ht="18.75" customHeight="1">
      <c r="A24" s="8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85"/>
      <c r="O24" s="75"/>
      <c r="P24" s="81"/>
      <c r="Q24" s="68"/>
      <c r="R24" s="5"/>
    </row>
    <row r="25" spans="1:18" ht="18.75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87"/>
      <c r="P25" s="87"/>
      <c r="Q25" s="68"/>
      <c r="R25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="50" zoomScaleNormal="50" zoomScalePageLayoutView="0" workbookViewId="0" topLeftCell="A1">
      <selection activeCell="H1" sqref="H1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6.69921875" style="1" customWidth="1"/>
    <col min="20" max="16384" width="10.19921875" style="1" customWidth="1"/>
  </cols>
  <sheetData>
    <row r="1" spans="1:19" ht="65.25" customHeight="1">
      <c r="A1" s="2"/>
      <c r="B1" s="142" t="s">
        <v>0</v>
      </c>
      <c r="C1" s="142"/>
      <c r="D1" s="142" t="s">
        <v>1</v>
      </c>
      <c r="E1" s="142"/>
      <c r="F1" s="3" t="s">
        <v>85</v>
      </c>
      <c r="G1" s="4" t="s">
        <v>87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10430.849999999999</v>
      </c>
      <c r="Q1" s="10" t="s">
        <v>4</v>
      </c>
      <c r="R1" s="137">
        <f>SUM(R11:R29)</f>
        <v>791.6099999999999</v>
      </c>
      <c r="S1" s="137">
        <f>SUM(S11:S29)</f>
        <v>574.13</v>
      </c>
    </row>
    <row r="2" spans="1:18" ht="57.75" customHeight="1">
      <c r="A2" s="2"/>
      <c r="B2" s="142" t="s">
        <v>5</v>
      </c>
      <c r="C2" s="142"/>
      <c r="D2" s="142" t="s">
        <v>6</v>
      </c>
      <c r="E2" s="142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27"/>
    </row>
    <row r="3" spans="1:18" ht="35.25" customHeight="1">
      <c r="A3" s="2"/>
      <c r="B3" s="142" t="s">
        <v>9</v>
      </c>
      <c r="C3" s="142"/>
      <c r="D3" s="142" t="s">
        <v>8</v>
      </c>
      <c r="E3" s="142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27"/>
    </row>
    <row r="4" spans="1:18" ht="35.25" customHeight="1">
      <c r="A4" s="20"/>
      <c r="B4" s="21"/>
      <c r="C4" s="21"/>
      <c r="D4" s="22"/>
      <c r="E4" s="23"/>
      <c r="F4" s="24" t="s">
        <v>11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</row>
    <row r="5" spans="1:19" ht="43.5" customHeight="1">
      <c r="A5" s="2"/>
      <c r="B5" s="28" t="s">
        <v>12</v>
      </c>
      <c r="C5" s="29"/>
      <c r="D5" s="30">
        <v>19</v>
      </c>
      <c r="E5" s="13" t="s">
        <v>63</v>
      </c>
      <c r="F5" s="24" t="s">
        <v>13</v>
      </c>
      <c r="G5" s="25">
        <v>1.11</v>
      </c>
      <c r="H5" s="31"/>
      <c r="I5" s="5"/>
      <c r="J5" s="5"/>
      <c r="K5" s="5"/>
      <c r="L5" s="5"/>
      <c r="M5" s="13"/>
      <c r="N5" s="145" t="s">
        <v>14</v>
      </c>
      <c r="O5" s="146"/>
      <c r="P5" s="32">
        <f>P1-P2-P3</f>
        <v>10430.849999999999</v>
      </c>
      <c r="Q5" s="10"/>
      <c r="R5" s="137">
        <f>R1</f>
        <v>791.6099999999999</v>
      </c>
      <c r="S5" s="137">
        <f>S1</f>
        <v>574.13</v>
      </c>
    </row>
    <row r="6" spans="1:18" ht="43.5" customHeight="1">
      <c r="A6" s="33"/>
      <c r="B6" s="34" t="s">
        <v>62</v>
      </c>
      <c r="C6" s="34"/>
      <c r="D6" s="89"/>
      <c r="E6" s="36">
        <v>12.167</v>
      </c>
      <c r="F6" s="37" t="s">
        <v>16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47" t="s">
        <v>17</v>
      </c>
      <c r="B7" s="148"/>
      <c r="C7" s="149"/>
      <c r="D7" s="150" t="s">
        <v>18</v>
      </c>
      <c r="E7" s="151"/>
      <c r="F7" s="152"/>
      <c r="G7" s="44">
        <f aca="true" t="shared" si="0" ref="G7:O7">SUM(G11:G29)</f>
        <v>0</v>
      </c>
      <c r="H7" s="45">
        <f t="shared" si="0"/>
        <v>0</v>
      </c>
      <c r="I7" s="46">
        <f t="shared" si="0"/>
        <v>0</v>
      </c>
      <c r="J7" s="46">
        <f t="shared" si="0"/>
        <v>1458</v>
      </c>
      <c r="K7" s="46">
        <f t="shared" si="0"/>
        <v>114</v>
      </c>
      <c r="L7" s="46">
        <f t="shared" si="0"/>
        <v>0</v>
      </c>
      <c r="M7" s="47">
        <f t="shared" si="0"/>
        <v>8858.849999999999</v>
      </c>
      <c r="N7" s="49">
        <f t="shared" si="0"/>
        <v>10430.849999999999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53"/>
      <c r="B8" s="154" t="s">
        <v>19</v>
      </c>
      <c r="C8" s="154" t="s">
        <v>20</v>
      </c>
      <c r="D8" s="155" t="s">
        <v>21</v>
      </c>
      <c r="E8" s="154" t="s">
        <v>22</v>
      </c>
      <c r="F8" s="156" t="s">
        <v>23</v>
      </c>
      <c r="G8" s="140" t="s">
        <v>24</v>
      </c>
      <c r="H8" s="166" t="s">
        <v>25</v>
      </c>
      <c r="I8" s="167" t="s">
        <v>26</v>
      </c>
      <c r="J8" s="167" t="s">
        <v>27</v>
      </c>
      <c r="K8" s="167" t="s">
        <v>28</v>
      </c>
      <c r="L8" s="168" t="s">
        <v>29</v>
      </c>
      <c r="M8" s="169"/>
      <c r="N8" s="143" t="s">
        <v>3</v>
      </c>
      <c r="O8" s="157" t="s">
        <v>30</v>
      </c>
      <c r="P8" s="158" t="s">
        <v>31</v>
      </c>
      <c r="Q8" s="51"/>
      <c r="R8" s="159" t="s">
        <v>32</v>
      </c>
      <c r="S8" s="159" t="s">
        <v>80</v>
      </c>
    </row>
    <row r="9" spans="1:19" ht="36" customHeight="1" thickBot="1" thickTop="1">
      <c r="A9" s="153"/>
      <c r="B9" s="154"/>
      <c r="C9" s="154"/>
      <c r="D9" s="155"/>
      <c r="E9" s="154"/>
      <c r="F9" s="156"/>
      <c r="G9" s="141"/>
      <c r="H9" s="166"/>
      <c r="I9" s="167"/>
      <c r="J9" s="167"/>
      <c r="K9" s="167"/>
      <c r="L9" s="162" t="s">
        <v>33</v>
      </c>
      <c r="M9" s="164" t="s">
        <v>34</v>
      </c>
      <c r="N9" s="144"/>
      <c r="O9" s="157"/>
      <c r="P9" s="158"/>
      <c r="Q9" s="51"/>
      <c r="R9" s="160"/>
      <c r="S9" s="160"/>
    </row>
    <row r="10" spans="1:19" ht="37.5" customHeight="1" thickBot="1" thickTop="1">
      <c r="A10" s="153"/>
      <c r="B10" s="154"/>
      <c r="C10" s="154"/>
      <c r="D10" s="155"/>
      <c r="E10" s="154"/>
      <c r="F10" s="156"/>
      <c r="G10" s="52" t="s">
        <v>35</v>
      </c>
      <c r="H10" s="166"/>
      <c r="I10" s="167"/>
      <c r="J10" s="167"/>
      <c r="K10" s="167"/>
      <c r="L10" s="163"/>
      <c r="M10" s="165"/>
      <c r="N10" s="144"/>
      <c r="O10" s="157"/>
      <c r="P10" s="158"/>
      <c r="Q10" s="51"/>
      <c r="R10" s="161"/>
      <c r="S10" s="161"/>
    </row>
    <row r="11" spans="1:19" ht="30" customHeight="1" thickTop="1">
      <c r="A11" s="53">
        <v>1</v>
      </c>
      <c r="B11" s="54">
        <v>41703</v>
      </c>
      <c r="C11" s="55" t="s">
        <v>68</v>
      </c>
      <c r="D11" s="56" t="s">
        <v>45</v>
      </c>
      <c r="E11" s="56" t="s">
        <v>64</v>
      </c>
      <c r="F11" s="134">
        <v>110</v>
      </c>
      <c r="G11" s="57"/>
      <c r="H11" s="58"/>
      <c r="I11" s="59"/>
      <c r="J11" s="60">
        <v>110</v>
      </c>
      <c r="K11" s="64"/>
      <c r="L11" s="133"/>
      <c r="M11" s="134"/>
      <c r="N11" s="132">
        <f>SUM(H11:M11)</f>
        <v>110</v>
      </c>
      <c r="O11" s="62"/>
      <c r="P11" s="63"/>
      <c r="Q11" s="51"/>
      <c r="R11" s="63">
        <v>8.27</v>
      </c>
      <c r="S11" s="63">
        <v>6.02</v>
      </c>
    </row>
    <row r="12" spans="1:19" ht="30" customHeight="1">
      <c r="A12" s="53">
        <v>2</v>
      </c>
      <c r="B12" s="54">
        <v>41724</v>
      </c>
      <c r="C12" s="55" t="s">
        <v>69</v>
      </c>
      <c r="D12" s="56" t="s">
        <v>46</v>
      </c>
      <c r="E12" s="56" t="s">
        <v>64</v>
      </c>
      <c r="F12" s="134">
        <v>3315.6</v>
      </c>
      <c r="G12" s="57"/>
      <c r="H12" s="58"/>
      <c r="I12" s="59"/>
      <c r="J12" s="60"/>
      <c r="K12" s="64"/>
      <c r="L12" s="133"/>
      <c r="M12" s="134">
        <v>3315.6</v>
      </c>
      <c r="N12" s="132">
        <f aca="true" t="shared" si="1" ref="N12:N25">SUM(H12:M12)</f>
        <v>3315.6</v>
      </c>
      <c r="O12" s="62"/>
      <c r="P12" s="63"/>
      <c r="Q12" s="51"/>
      <c r="R12" s="63">
        <v>251.71</v>
      </c>
      <c r="S12" s="63">
        <v>182.14</v>
      </c>
    </row>
    <row r="13" spans="1:19" ht="30" customHeight="1">
      <c r="A13" s="53">
        <v>3</v>
      </c>
      <c r="B13" s="54">
        <v>41725</v>
      </c>
      <c r="C13" s="55" t="s">
        <v>69</v>
      </c>
      <c r="D13" s="56" t="s">
        <v>70</v>
      </c>
      <c r="E13" s="56" t="s">
        <v>64</v>
      </c>
      <c r="F13" s="134">
        <v>29</v>
      </c>
      <c r="G13" s="57"/>
      <c r="H13" s="58"/>
      <c r="I13" s="59"/>
      <c r="J13" s="60"/>
      <c r="K13" s="64"/>
      <c r="L13" s="133"/>
      <c r="M13" s="134">
        <v>29</v>
      </c>
      <c r="N13" s="132">
        <f t="shared" si="1"/>
        <v>29</v>
      </c>
      <c r="O13" s="62"/>
      <c r="P13" s="63"/>
      <c r="Q13" s="51"/>
      <c r="R13" s="63">
        <v>2.21</v>
      </c>
      <c r="S13" s="63">
        <v>1.6</v>
      </c>
    </row>
    <row r="14" spans="1:19" ht="30" customHeight="1">
      <c r="A14" s="53">
        <v>4</v>
      </c>
      <c r="B14" s="54">
        <v>41724</v>
      </c>
      <c r="C14" s="55" t="s">
        <v>69</v>
      </c>
      <c r="D14" s="56" t="s">
        <v>70</v>
      </c>
      <c r="E14" s="56" t="s">
        <v>64</v>
      </c>
      <c r="F14" s="134">
        <v>79</v>
      </c>
      <c r="G14" s="57"/>
      <c r="H14" s="58"/>
      <c r="I14" s="59"/>
      <c r="J14" s="60"/>
      <c r="K14" s="64"/>
      <c r="L14" s="133"/>
      <c r="M14" s="134">
        <v>79</v>
      </c>
      <c r="N14" s="132">
        <f t="shared" si="1"/>
        <v>79</v>
      </c>
      <c r="O14" s="62"/>
      <c r="P14" s="63"/>
      <c r="Q14" s="51"/>
      <c r="R14" s="63">
        <v>6</v>
      </c>
      <c r="S14" s="63">
        <v>4.34</v>
      </c>
    </row>
    <row r="15" spans="1:19" ht="30" customHeight="1">
      <c r="A15" s="53">
        <v>5</v>
      </c>
      <c r="B15" s="54">
        <v>41725</v>
      </c>
      <c r="C15" s="55" t="s">
        <v>68</v>
      </c>
      <c r="D15" s="56" t="s">
        <v>45</v>
      </c>
      <c r="E15" s="56" t="s">
        <v>64</v>
      </c>
      <c r="F15" s="134">
        <v>200</v>
      </c>
      <c r="G15" s="57"/>
      <c r="H15" s="58"/>
      <c r="I15" s="59"/>
      <c r="J15" s="60">
        <v>200</v>
      </c>
      <c r="K15" s="64"/>
      <c r="L15" s="133"/>
      <c r="M15" s="134"/>
      <c r="N15" s="132">
        <f t="shared" si="1"/>
        <v>200</v>
      </c>
      <c r="O15" s="62"/>
      <c r="P15" s="63"/>
      <c r="Q15" s="51"/>
      <c r="R15" s="63">
        <v>15.24</v>
      </c>
      <c r="S15" s="63">
        <v>11.04</v>
      </c>
    </row>
    <row r="16" spans="1:19" ht="30" customHeight="1">
      <c r="A16" s="53">
        <v>6</v>
      </c>
      <c r="B16" s="54">
        <v>41721</v>
      </c>
      <c r="C16" s="55" t="s">
        <v>68</v>
      </c>
      <c r="D16" s="56" t="s">
        <v>46</v>
      </c>
      <c r="E16" s="56" t="s">
        <v>64</v>
      </c>
      <c r="F16" s="134">
        <v>601.45</v>
      </c>
      <c r="G16" s="57"/>
      <c r="H16" s="58"/>
      <c r="I16" s="59"/>
      <c r="J16" s="60"/>
      <c r="K16" s="64"/>
      <c r="L16" s="133"/>
      <c r="M16" s="134">
        <v>601.45</v>
      </c>
      <c r="N16" s="132">
        <f t="shared" si="1"/>
        <v>601.45</v>
      </c>
      <c r="O16" s="62"/>
      <c r="P16" s="63"/>
      <c r="Q16" s="51"/>
      <c r="R16" s="63">
        <v>45.43</v>
      </c>
      <c r="S16" s="63">
        <v>32.93</v>
      </c>
    </row>
    <row r="17" spans="1:19" ht="30" customHeight="1">
      <c r="A17" s="53">
        <v>7</v>
      </c>
      <c r="B17" s="54">
        <v>41721</v>
      </c>
      <c r="C17" s="55" t="s">
        <v>68</v>
      </c>
      <c r="D17" s="56" t="s">
        <v>45</v>
      </c>
      <c r="E17" s="56" t="s">
        <v>64</v>
      </c>
      <c r="F17" s="134">
        <v>260</v>
      </c>
      <c r="G17" s="57"/>
      <c r="H17" s="58"/>
      <c r="I17" s="59"/>
      <c r="J17" s="60">
        <v>260</v>
      </c>
      <c r="K17" s="64"/>
      <c r="L17" s="133"/>
      <c r="M17" s="134"/>
      <c r="N17" s="132">
        <f t="shared" si="1"/>
        <v>260</v>
      </c>
      <c r="O17" s="62"/>
      <c r="P17" s="63"/>
      <c r="Q17" s="51"/>
      <c r="R17" s="63">
        <v>19.64</v>
      </c>
      <c r="S17" s="63">
        <v>14.24</v>
      </c>
    </row>
    <row r="18" spans="1:19" ht="30" customHeight="1">
      <c r="A18" s="53">
        <v>8</v>
      </c>
      <c r="B18" s="54">
        <v>41723</v>
      </c>
      <c r="C18" s="55" t="s">
        <v>68</v>
      </c>
      <c r="D18" s="56" t="s">
        <v>70</v>
      </c>
      <c r="E18" s="56" t="s">
        <v>64</v>
      </c>
      <c r="F18" s="134">
        <v>70</v>
      </c>
      <c r="G18" s="57"/>
      <c r="H18" s="58"/>
      <c r="I18" s="59"/>
      <c r="J18" s="60"/>
      <c r="K18" s="64"/>
      <c r="L18" s="133"/>
      <c r="M18" s="134">
        <v>70</v>
      </c>
      <c r="N18" s="132">
        <f t="shared" si="1"/>
        <v>70</v>
      </c>
      <c r="O18" s="62"/>
      <c r="P18" s="63"/>
      <c r="Q18" s="51"/>
      <c r="R18" s="63">
        <v>5.3</v>
      </c>
      <c r="S18" s="63">
        <v>3.84</v>
      </c>
    </row>
    <row r="19" spans="1:19" ht="30" customHeight="1">
      <c r="A19" s="53">
        <v>9</v>
      </c>
      <c r="B19" s="54">
        <v>41724</v>
      </c>
      <c r="C19" s="55" t="s">
        <v>68</v>
      </c>
      <c r="D19" s="56" t="s">
        <v>45</v>
      </c>
      <c r="E19" s="56" t="s">
        <v>64</v>
      </c>
      <c r="F19" s="134">
        <v>303</v>
      </c>
      <c r="G19" s="57"/>
      <c r="H19" s="58"/>
      <c r="I19" s="59"/>
      <c r="J19" s="60">
        <v>303</v>
      </c>
      <c r="K19" s="64"/>
      <c r="L19" s="133"/>
      <c r="M19" s="134"/>
      <c r="N19" s="132">
        <f t="shared" si="1"/>
        <v>303</v>
      </c>
      <c r="O19" s="62"/>
      <c r="P19" s="63"/>
      <c r="Q19" s="51"/>
      <c r="R19" s="63">
        <v>23</v>
      </c>
      <c r="S19" s="63">
        <v>16.64</v>
      </c>
    </row>
    <row r="20" spans="1:19" ht="30" customHeight="1">
      <c r="A20" s="53">
        <v>10</v>
      </c>
      <c r="B20" s="54">
        <v>41723</v>
      </c>
      <c r="C20" s="55" t="s">
        <v>68</v>
      </c>
      <c r="D20" s="56" t="s">
        <v>71</v>
      </c>
      <c r="E20" s="56" t="s">
        <v>64</v>
      </c>
      <c r="F20" s="134">
        <v>114</v>
      </c>
      <c r="G20" s="57"/>
      <c r="H20" s="58"/>
      <c r="I20" s="59"/>
      <c r="J20" s="60"/>
      <c r="K20" s="64">
        <v>114</v>
      </c>
      <c r="L20" s="133"/>
      <c r="M20" s="134"/>
      <c r="N20" s="132">
        <f t="shared" si="1"/>
        <v>114</v>
      </c>
      <c r="O20" s="62"/>
      <c r="P20" s="63"/>
      <c r="Q20" s="51"/>
      <c r="R20" s="63">
        <v>8.63</v>
      </c>
      <c r="S20" s="63">
        <v>6.25</v>
      </c>
    </row>
    <row r="21" spans="1:19" ht="30" customHeight="1">
      <c r="A21" s="53">
        <v>11</v>
      </c>
      <c r="B21" s="54">
        <v>41726</v>
      </c>
      <c r="C21" s="55" t="s">
        <v>68</v>
      </c>
      <c r="D21" s="56" t="s">
        <v>45</v>
      </c>
      <c r="E21" s="56" t="s">
        <v>64</v>
      </c>
      <c r="F21" s="134">
        <v>300</v>
      </c>
      <c r="G21" s="57"/>
      <c r="H21" s="58"/>
      <c r="I21" s="59"/>
      <c r="J21" s="60">
        <v>300</v>
      </c>
      <c r="K21" s="64"/>
      <c r="L21" s="133"/>
      <c r="M21" s="134"/>
      <c r="N21" s="132">
        <f t="shared" si="1"/>
        <v>300</v>
      </c>
      <c r="O21" s="62"/>
      <c r="P21" s="63"/>
      <c r="Q21" s="51"/>
      <c r="R21" s="63">
        <v>22.86</v>
      </c>
      <c r="S21" s="63">
        <v>16.61</v>
      </c>
    </row>
    <row r="22" spans="1:19" ht="30" customHeight="1">
      <c r="A22" s="53">
        <v>12</v>
      </c>
      <c r="B22" s="54">
        <v>41704</v>
      </c>
      <c r="C22" s="55" t="s">
        <v>72</v>
      </c>
      <c r="D22" s="56" t="s">
        <v>46</v>
      </c>
      <c r="E22" s="56" t="s">
        <v>64</v>
      </c>
      <c r="F22" s="134">
        <v>325</v>
      </c>
      <c r="G22" s="57"/>
      <c r="H22" s="58"/>
      <c r="I22" s="59"/>
      <c r="J22" s="60"/>
      <c r="K22" s="64"/>
      <c r="L22" s="133"/>
      <c r="M22" s="134">
        <v>325</v>
      </c>
      <c r="N22" s="132">
        <f t="shared" si="1"/>
        <v>325</v>
      </c>
      <c r="O22" s="62"/>
      <c r="P22" s="63"/>
      <c r="Q22" s="51"/>
      <c r="R22" s="63">
        <v>24.49</v>
      </c>
      <c r="S22" s="63">
        <v>17.83</v>
      </c>
    </row>
    <row r="23" spans="1:19" ht="30" customHeight="1">
      <c r="A23" s="53">
        <v>13</v>
      </c>
      <c r="B23" s="54">
        <v>41704</v>
      </c>
      <c r="C23" s="55" t="s">
        <v>68</v>
      </c>
      <c r="D23" s="56" t="s">
        <v>46</v>
      </c>
      <c r="E23" s="56" t="s">
        <v>64</v>
      </c>
      <c r="F23" s="134">
        <v>105</v>
      </c>
      <c r="G23" s="57"/>
      <c r="H23" s="58"/>
      <c r="I23" s="59"/>
      <c r="J23" s="60"/>
      <c r="K23" s="64"/>
      <c r="L23" s="133"/>
      <c r="M23" s="134">
        <v>105</v>
      </c>
      <c r="N23" s="132">
        <f t="shared" si="1"/>
        <v>105</v>
      </c>
      <c r="O23" s="62"/>
      <c r="P23" s="63"/>
      <c r="Q23" s="51"/>
      <c r="R23" s="63">
        <v>7.91</v>
      </c>
      <c r="S23" s="63">
        <v>5.76</v>
      </c>
    </row>
    <row r="24" spans="1:19" ht="30" customHeight="1">
      <c r="A24" s="53">
        <v>14</v>
      </c>
      <c r="B24" s="54">
        <v>41705</v>
      </c>
      <c r="C24" s="55" t="s">
        <v>68</v>
      </c>
      <c r="D24" s="56" t="s">
        <v>46</v>
      </c>
      <c r="E24" s="56" t="s">
        <v>64</v>
      </c>
      <c r="F24" s="134">
        <v>1223.6</v>
      </c>
      <c r="G24" s="57"/>
      <c r="H24" s="58"/>
      <c r="I24" s="59"/>
      <c r="J24" s="60"/>
      <c r="K24" s="64"/>
      <c r="L24" s="133"/>
      <c r="M24" s="134">
        <v>1223.6</v>
      </c>
      <c r="N24" s="132">
        <f t="shared" si="1"/>
        <v>1223.6</v>
      </c>
      <c r="O24" s="62"/>
      <c r="P24" s="63">
        <f aca="true" t="shared" si="2" ref="P24:P29">IF(F24="Milano","X","")</f>
      </c>
      <c r="Q24" s="51"/>
      <c r="R24" s="63">
        <v>92.61</v>
      </c>
      <c r="S24" s="63">
        <v>67.26</v>
      </c>
    </row>
    <row r="25" spans="1:19" ht="30" customHeight="1">
      <c r="A25" s="53">
        <v>15</v>
      </c>
      <c r="B25" s="54">
        <v>41705</v>
      </c>
      <c r="C25" s="55" t="s">
        <v>68</v>
      </c>
      <c r="D25" s="56" t="s">
        <v>45</v>
      </c>
      <c r="E25" s="56" t="s">
        <v>64</v>
      </c>
      <c r="F25" s="134">
        <v>80</v>
      </c>
      <c r="G25" s="57"/>
      <c r="H25" s="58"/>
      <c r="I25" s="59"/>
      <c r="J25" s="60">
        <v>80</v>
      </c>
      <c r="K25" s="64"/>
      <c r="L25" s="133"/>
      <c r="M25" s="134"/>
      <c r="N25" s="132">
        <f t="shared" si="1"/>
        <v>80</v>
      </c>
      <c r="O25" s="62"/>
      <c r="P25" s="63">
        <f t="shared" si="2"/>
      </c>
      <c r="Q25" s="51"/>
      <c r="R25" s="63">
        <v>6.05</v>
      </c>
      <c r="S25" s="63">
        <v>4.4</v>
      </c>
    </row>
    <row r="26" spans="1:19" ht="30" customHeight="1">
      <c r="A26" s="53">
        <v>16</v>
      </c>
      <c r="B26" s="54">
        <v>41702</v>
      </c>
      <c r="C26" s="55" t="s">
        <v>68</v>
      </c>
      <c r="D26" s="56" t="s">
        <v>45</v>
      </c>
      <c r="E26" s="56" t="s">
        <v>64</v>
      </c>
      <c r="F26" s="134">
        <v>205</v>
      </c>
      <c r="G26" s="57"/>
      <c r="H26" s="58"/>
      <c r="I26" s="59"/>
      <c r="J26" s="60">
        <v>205</v>
      </c>
      <c r="K26" s="64"/>
      <c r="L26" s="133"/>
      <c r="M26" s="134">
        <v>0</v>
      </c>
      <c r="N26" s="132">
        <f>SUM(H26:M26)</f>
        <v>205</v>
      </c>
      <c r="O26" s="62"/>
      <c r="P26" s="63">
        <f t="shared" si="2"/>
      </c>
      <c r="Q26" s="51"/>
      <c r="R26" s="63">
        <v>15.4</v>
      </c>
      <c r="S26" s="63">
        <v>11.18</v>
      </c>
    </row>
    <row r="27" spans="1:19" ht="30" customHeight="1">
      <c r="A27" s="53">
        <v>17</v>
      </c>
      <c r="B27" s="54">
        <v>41726</v>
      </c>
      <c r="C27" s="55" t="s">
        <v>68</v>
      </c>
      <c r="D27" s="56" t="s">
        <v>81</v>
      </c>
      <c r="E27" s="56" t="s">
        <v>64</v>
      </c>
      <c r="F27" s="134">
        <v>2920.2</v>
      </c>
      <c r="G27" s="57"/>
      <c r="H27" s="58"/>
      <c r="I27" s="59"/>
      <c r="J27" s="60"/>
      <c r="K27" s="64"/>
      <c r="L27" s="133"/>
      <c r="M27" s="134">
        <v>2920.2</v>
      </c>
      <c r="N27" s="132">
        <f>SUM(H27:M27)</f>
        <v>2920.2</v>
      </c>
      <c r="O27" s="62"/>
      <c r="P27" s="63">
        <f t="shared" si="2"/>
      </c>
      <c r="Q27" s="51"/>
      <c r="R27" s="63">
        <v>222.56</v>
      </c>
      <c r="S27" s="63">
        <v>161.64</v>
      </c>
    </row>
    <row r="28" spans="1:19" ht="30" customHeight="1">
      <c r="A28" s="53">
        <v>18</v>
      </c>
      <c r="B28" s="54">
        <v>41703</v>
      </c>
      <c r="C28" s="55" t="s">
        <v>68</v>
      </c>
      <c r="D28" s="56" t="s">
        <v>70</v>
      </c>
      <c r="E28" s="56" t="s">
        <v>64</v>
      </c>
      <c r="F28" s="134">
        <v>100</v>
      </c>
      <c r="G28" s="57"/>
      <c r="H28" s="58">
        <f>#N/A</f>
        <v>0</v>
      </c>
      <c r="I28" s="59"/>
      <c r="J28" s="60"/>
      <c r="K28" s="64"/>
      <c r="L28" s="133"/>
      <c r="M28" s="134">
        <v>100</v>
      </c>
      <c r="N28" s="132">
        <f>SUM(H28:M28)</f>
        <v>100</v>
      </c>
      <c r="O28" s="62"/>
      <c r="P28" s="63">
        <f t="shared" si="2"/>
      </c>
      <c r="Q28" s="51"/>
      <c r="R28" s="63">
        <v>7.52</v>
      </c>
      <c r="S28" s="63">
        <v>5.47</v>
      </c>
    </row>
    <row r="29" spans="1:19" ht="30" customHeight="1">
      <c r="A29" s="53">
        <v>19</v>
      </c>
      <c r="B29" s="54">
        <v>41704</v>
      </c>
      <c r="C29" s="55" t="s">
        <v>68</v>
      </c>
      <c r="D29" s="56" t="s">
        <v>82</v>
      </c>
      <c r="E29" s="56" t="s">
        <v>64</v>
      </c>
      <c r="F29" s="134">
        <v>90</v>
      </c>
      <c r="G29" s="57"/>
      <c r="H29" s="58">
        <f>#N/A</f>
        <v>0</v>
      </c>
      <c r="I29" s="59"/>
      <c r="J29" s="60"/>
      <c r="K29" s="64"/>
      <c r="L29" s="133"/>
      <c r="M29" s="134">
        <v>90</v>
      </c>
      <c r="N29" s="132">
        <f>SUM(H29:M29)</f>
        <v>90</v>
      </c>
      <c r="O29" s="62"/>
      <c r="P29" s="63">
        <f t="shared" si="2"/>
      </c>
      <c r="Q29" s="51"/>
      <c r="R29" s="63">
        <v>6.78</v>
      </c>
      <c r="S29" s="63">
        <v>4.94</v>
      </c>
    </row>
    <row r="30" spans="1:18" ht="18.75" customHeight="1">
      <c r="A30" s="90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6"/>
      <c r="P30" s="66"/>
      <c r="Q30" s="68"/>
      <c r="R30" s="69"/>
    </row>
    <row r="31" spans="1:18" ht="18.75" customHeight="1">
      <c r="A31" s="91"/>
      <c r="B31" s="71"/>
      <c r="C31" s="72"/>
      <c r="D31" s="73"/>
      <c r="E31" s="74"/>
      <c r="F31" s="75"/>
      <c r="G31" s="76"/>
      <c r="H31" s="77"/>
      <c r="I31" s="77"/>
      <c r="J31" s="78"/>
      <c r="K31" s="78"/>
      <c r="L31" s="77"/>
      <c r="M31" s="77"/>
      <c r="N31" s="79"/>
      <c r="O31" s="80"/>
      <c r="P31" s="81"/>
      <c r="Q31" s="68"/>
      <c r="R31" s="5"/>
    </row>
    <row r="32" spans="1:18" ht="18.75" customHeight="1">
      <c r="A32" s="92"/>
      <c r="B32" s="83" t="s">
        <v>36</v>
      </c>
      <c r="C32" s="83"/>
      <c r="D32" s="83"/>
      <c r="E32" s="75"/>
      <c r="F32" s="75"/>
      <c r="G32" s="83" t="s">
        <v>37</v>
      </c>
      <c r="H32" s="83"/>
      <c r="I32" s="83"/>
      <c r="J32" s="75"/>
      <c r="K32" s="75"/>
      <c r="L32" s="83" t="s">
        <v>38</v>
      </c>
      <c r="M32" s="83"/>
      <c r="N32" s="84"/>
      <c r="O32" s="75"/>
      <c r="P32" s="81"/>
      <c r="Q32" s="68"/>
      <c r="R32" s="5"/>
    </row>
    <row r="33" spans="1:18" ht="18.75" customHeight="1">
      <c r="A33" s="9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85"/>
      <c r="O33" s="75"/>
      <c r="P33" s="81"/>
      <c r="Q33" s="68"/>
      <c r="R33" s="5"/>
    </row>
    <row r="34" spans="1:18" ht="18.75" customHeight="1">
      <c r="A34" s="9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85"/>
      <c r="O34" s="75"/>
      <c r="P34" s="75"/>
      <c r="Q34" s="68"/>
      <c r="R34" s="5"/>
    </row>
  </sheetData>
  <sheetProtection/>
  <mergeCells count="28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A7:C7"/>
    <mergeCell ref="D7:F7"/>
    <mergeCell ref="A8:A10"/>
    <mergeCell ref="B8:B10"/>
    <mergeCell ref="C8:C10"/>
    <mergeCell ref="D8:D10"/>
    <mergeCell ref="E8:E10"/>
    <mergeCell ref="F8:F10"/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60" zoomScaleNormal="50" zoomScalePageLayoutView="0" workbookViewId="0" topLeftCell="D1">
      <selection activeCell="G2" sqref="G2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39843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9.3984375" style="1" bestFit="1" customWidth="1"/>
    <col min="17" max="17" width="17" style="1" hidden="1" customWidth="1"/>
    <col min="18" max="18" width="26.69921875" style="1" customWidth="1"/>
    <col min="19" max="19" width="15.59765625" style="1" bestFit="1" customWidth="1"/>
    <col min="20" max="16384" width="10.19921875" style="1" customWidth="1"/>
  </cols>
  <sheetData>
    <row r="1" spans="1:19" ht="65.25" customHeight="1">
      <c r="A1" s="2"/>
      <c r="B1" s="142" t="s">
        <v>0</v>
      </c>
      <c r="C1" s="142"/>
      <c r="D1" s="142" t="s">
        <v>1</v>
      </c>
      <c r="E1" s="142"/>
      <c r="F1" s="3" t="s">
        <v>84</v>
      </c>
      <c r="G1" s="4" t="s">
        <v>87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1889784</v>
      </c>
      <c r="Q1" s="10" t="s">
        <v>4</v>
      </c>
      <c r="R1" s="138">
        <f>SUM(R11:R31)</f>
        <v>925.4499999999999</v>
      </c>
      <c r="S1" s="138">
        <f>SUM(S11:S31)</f>
        <v>666.19</v>
      </c>
    </row>
    <row r="2" spans="1:18" ht="57.75" customHeight="1">
      <c r="A2" s="2"/>
      <c r="B2" s="142" t="s">
        <v>5</v>
      </c>
      <c r="C2" s="142"/>
      <c r="D2" s="142" t="s">
        <v>6</v>
      </c>
      <c r="E2" s="142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27"/>
    </row>
    <row r="3" spans="1:18" ht="35.25" customHeight="1">
      <c r="A3" s="2"/>
      <c r="B3" s="142" t="s">
        <v>9</v>
      </c>
      <c r="C3" s="142"/>
      <c r="D3" s="142" t="s">
        <v>8</v>
      </c>
      <c r="E3" s="142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27"/>
    </row>
    <row r="4" spans="1:18" ht="35.25" customHeight="1">
      <c r="A4" s="20"/>
      <c r="B4" s="21"/>
      <c r="C4" s="21"/>
      <c r="D4" s="22"/>
      <c r="E4" s="23"/>
      <c r="F4" s="24" t="s">
        <v>39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</row>
    <row r="5" spans="1:19" ht="43.5" customHeight="1">
      <c r="A5" s="2"/>
      <c r="B5" s="28" t="s">
        <v>12</v>
      </c>
      <c r="C5" s="29"/>
      <c r="D5" s="30">
        <v>21</v>
      </c>
      <c r="E5" s="13"/>
      <c r="F5" s="24" t="s">
        <v>13</v>
      </c>
      <c r="G5" s="25">
        <v>1.11</v>
      </c>
      <c r="H5" s="31"/>
      <c r="I5" s="5"/>
      <c r="J5" s="5"/>
      <c r="K5" s="5"/>
      <c r="L5" s="5"/>
      <c r="M5" s="13"/>
      <c r="N5" s="145" t="s">
        <v>14</v>
      </c>
      <c r="O5" s="146"/>
      <c r="P5" s="32">
        <f>P1-P2-P3</f>
        <v>1889784</v>
      </c>
      <c r="Q5" s="10"/>
      <c r="R5" s="138">
        <f>R1</f>
        <v>925.4499999999999</v>
      </c>
      <c r="S5" s="138">
        <f>S1</f>
        <v>666.19</v>
      </c>
    </row>
    <row r="6" spans="1:18" ht="43.5" customHeight="1" thickBot="1">
      <c r="A6" s="33"/>
      <c r="B6" s="34" t="s">
        <v>67</v>
      </c>
      <c r="C6" s="34"/>
      <c r="D6" s="35"/>
      <c r="E6" s="36">
        <v>1994</v>
      </c>
      <c r="F6" s="37" t="s">
        <v>16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47" t="s">
        <v>17</v>
      </c>
      <c r="B7" s="148"/>
      <c r="C7" s="149"/>
      <c r="D7" s="150" t="s">
        <v>18</v>
      </c>
      <c r="E7" s="151"/>
      <c r="F7" s="152"/>
      <c r="G7" s="44">
        <f aca="true" t="shared" si="0" ref="G7:O7">SUM(G11:G31)</f>
        <v>0</v>
      </c>
      <c r="H7" s="45">
        <f t="shared" si="0"/>
        <v>0</v>
      </c>
      <c r="I7" s="46">
        <f t="shared" si="0"/>
        <v>0</v>
      </c>
      <c r="J7" s="46">
        <f t="shared" si="0"/>
        <v>146000</v>
      </c>
      <c r="K7" s="46">
        <f t="shared" si="0"/>
        <v>0</v>
      </c>
      <c r="L7" s="46">
        <f t="shared" si="0"/>
        <v>369496</v>
      </c>
      <c r="M7" s="47">
        <f t="shared" si="0"/>
        <v>1374288</v>
      </c>
      <c r="N7" s="48">
        <f t="shared" si="0"/>
        <v>1889784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53"/>
      <c r="B8" s="154" t="s">
        <v>19</v>
      </c>
      <c r="C8" s="154" t="s">
        <v>20</v>
      </c>
      <c r="D8" s="155" t="s">
        <v>21</v>
      </c>
      <c r="E8" s="154" t="s">
        <v>22</v>
      </c>
      <c r="F8" s="156" t="s">
        <v>23</v>
      </c>
      <c r="G8" s="140" t="s">
        <v>24</v>
      </c>
      <c r="H8" s="166" t="s">
        <v>25</v>
      </c>
      <c r="I8" s="167" t="s">
        <v>26</v>
      </c>
      <c r="J8" s="167" t="s">
        <v>27</v>
      </c>
      <c r="K8" s="167" t="s">
        <v>28</v>
      </c>
      <c r="L8" s="168" t="s">
        <v>29</v>
      </c>
      <c r="M8" s="169"/>
      <c r="N8" s="143" t="s">
        <v>3</v>
      </c>
      <c r="O8" s="157" t="s">
        <v>30</v>
      </c>
      <c r="P8" s="158" t="s">
        <v>31</v>
      </c>
      <c r="Q8" s="51"/>
      <c r="R8" s="159" t="s">
        <v>32</v>
      </c>
      <c r="S8" s="159" t="s">
        <v>78</v>
      </c>
    </row>
    <row r="9" spans="1:19" ht="36" customHeight="1" thickBot="1" thickTop="1">
      <c r="A9" s="153"/>
      <c r="B9" s="154"/>
      <c r="C9" s="154"/>
      <c r="D9" s="155"/>
      <c r="E9" s="154"/>
      <c r="F9" s="156"/>
      <c r="G9" s="141"/>
      <c r="H9" s="166"/>
      <c r="I9" s="167"/>
      <c r="J9" s="167"/>
      <c r="K9" s="167"/>
      <c r="L9" s="162" t="s">
        <v>33</v>
      </c>
      <c r="M9" s="164" t="s">
        <v>34</v>
      </c>
      <c r="N9" s="144"/>
      <c r="O9" s="157"/>
      <c r="P9" s="158"/>
      <c r="Q9" s="51"/>
      <c r="R9" s="160"/>
      <c r="S9" s="160"/>
    </row>
    <row r="10" spans="1:19" ht="37.5" customHeight="1" thickBot="1" thickTop="1">
      <c r="A10" s="153"/>
      <c r="B10" s="154"/>
      <c r="C10" s="154"/>
      <c r="D10" s="155"/>
      <c r="E10" s="154"/>
      <c r="F10" s="156"/>
      <c r="G10" s="52" t="s">
        <v>35</v>
      </c>
      <c r="H10" s="166"/>
      <c r="I10" s="167"/>
      <c r="J10" s="167"/>
      <c r="K10" s="167"/>
      <c r="L10" s="163"/>
      <c r="M10" s="165"/>
      <c r="N10" s="144"/>
      <c r="O10" s="157"/>
      <c r="P10" s="158"/>
      <c r="Q10" s="51"/>
      <c r="R10" s="161"/>
      <c r="S10" s="161"/>
    </row>
    <row r="11" spans="1:19" ht="30" customHeight="1" thickTop="1">
      <c r="A11" s="107">
        <v>1</v>
      </c>
      <c r="B11" s="108">
        <v>41708</v>
      </c>
      <c r="C11" s="109" t="s">
        <v>73</v>
      </c>
      <c r="D11" s="110" t="s">
        <v>45</v>
      </c>
      <c r="E11" s="110" t="s">
        <v>65</v>
      </c>
      <c r="F11" s="111">
        <v>81000</v>
      </c>
      <c r="G11" s="112"/>
      <c r="H11" s="113"/>
      <c r="I11" s="114"/>
      <c r="J11" s="114">
        <v>81000</v>
      </c>
      <c r="K11" s="115"/>
      <c r="L11" s="116"/>
      <c r="M11" s="117"/>
      <c r="N11" s="61">
        <f aca="true" t="shared" si="1" ref="N11:N31">SUM(H11:M11)</f>
        <v>81000</v>
      </c>
      <c r="O11" s="118"/>
      <c r="P11" s="119"/>
      <c r="Q11" s="51"/>
      <c r="R11" s="135">
        <v>39.76</v>
      </c>
      <c r="S11" s="139">
        <v>28.64</v>
      </c>
    </row>
    <row r="12" spans="1:19" ht="30" customHeight="1">
      <c r="A12" s="53">
        <v>2</v>
      </c>
      <c r="B12" s="93">
        <v>41707</v>
      </c>
      <c r="C12" s="55" t="s">
        <v>73</v>
      </c>
      <c r="D12" s="56" t="s">
        <v>70</v>
      </c>
      <c r="E12" s="56" t="s">
        <v>65</v>
      </c>
      <c r="F12" s="95">
        <v>4800</v>
      </c>
      <c r="G12" s="57"/>
      <c r="H12" s="98"/>
      <c r="I12" s="99"/>
      <c r="J12" s="99"/>
      <c r="K12" s="100"/>
      <c r="L12" s="101"/>
      <c r="M12" s="94">
        <v>4800</v>
      </c>
      <c r="N12" s="61">
        <f t="shared" si="1"/>
        <v>4800</v>
      </c>
      <c r="O12" s="62"/>
      <c r="P12" s="63"/>
      <c r="Q12" s="51"/>
      <c r="R12" s="135">
        <v>2.36</v>
      </c>
      <c r="S12" s="139">
        <v>1.7</v>
      </c>
    </row>
    <row r="13" spans="1:19" ht="30" customHeight="1">
      <c r="A13" s="53">
        <v>3</v>
      </c>
      <c r="B13" s="93">
        <v>41707</v>
      </c>
      <c r="C13" s="55" t="s">
        <v>73</v>
      </c>
      <c r="D13" s="56" t="s">
        <v>70</v>
      </c>
      <c r="E13" s="56" t="s">
        <v>65</v>
      </c>
      <c r="F13" s="95">
        <v>9599</v>
      </c>
      <c r="G13" s="57"/>
      <c r="H13" s="98"/>
      <c r="I13" s="99"/>
      <c r="J13" s="99"/>
      <c r="K13" s="100"/>
      <c r="L13" s="101"/>
      <c r="M13" s="94">
        <v>9599</v>
      </c>
      <c r="N13" s="61">
        <f t="shared" si="1"/>
        <v>9599</v>
      </c>
      <c r="O13" s="62"/>
      <c r="P13" s="63">
        <f aca="true" t="shared" si="2" ref="P13:P31">IF(F13="Milano","X","")</f>
      </c>
      <c r="Q13" s="51"/>
      <c r="R13" s="135">
        <v>4.72</v>
      </c>
      <c r="S13" s="139">
        <v>3.4</v>
      </c>
    </row>
    <row r="14" spans="1:19" ht="30" customHeight="1">
      <c r="A14" s="107">
        <v>4</v>
      </c>
      <c r="B14" s="93">
        <v>41707</v>
      </c>
      <c r="C14" s="55" t="s">
        <v>73</v>
      </c>
      <c r="D14" s="56" t="s">
        <v>70</v>
      </c>
      <c r="E14" s="56" t="s">
        <v>65</v>
      </c>
      <c r="F14" s="95">
        <v>17044</v>
      </c>
      <c r="G14" s="57"/>
      <c r="H14" s="98"/>
      <c r="I14" s="99"/>
      <c r="J14" s="102"/>
      <c r="K14" s="100"/>
      <c r="L14" s="101"/>
      <c r="M14" s="94">
        <v>17044</v>
      </c>
      <c r="N14" s="61">
        <f t="shared" si="1"/>
        <v>17044</v>
      </c>
      <c r="O14" s="62"/>
      <c r="P14" s="63">
        <f t="shared" si="2"/>
      </c>
      <c r="Q14" s="51"/>
      <c r="R14" s="135">
        <v>8.38</v>
      </c>
      <c r="S14" s="139">
        <v>6.04</v>
      </c>
    </row>
    <row r="15" spans="1:19" ht="30" customHeight="1">
      <c r="A15" s="53">
        <v>5</v>
      </c>
      <c r="B15" s="93">
        <v>41707</v>
      </c>
      <c r="C15" s="55" t="s">
        <v>73</v>
      </c>
      <c r="D15" s="56" t="s">
        <v>70</v>
      </c>
      <c r="E15" s="56" t="s">
        <v>65</v>
      </c>
      <c r="F15" s="95">
        <v>5244</v>
      </c>
      <c r="G15" s="57"/>
      <c r="H15" s="98"/>
      <c r="I15" s="99"/>
      <c r="J15" s="102"/>
      <c r="K15" s="100"/>
      <c r="L15" s="101"/>
      <c r="M15" s="94">
        <v>5244</v>
      </c>
      <c r="N15" s="61">
        <f t="shared" si="1"/>
        <v>5244</v>
      </c>
      <c r="O15" s="62"/>
      <c r="P15" s="63">
        <f t="shared" si="2"/>
      </c>
      <c r="Q15" s="51"/>
      <c r="R15" s="135">
        <v>2.58</v>
      </c>
      <c r="S15" s="139">
        <v>1.86</v>
      </c>
    </row>
    <row r="16" spans="1:19" ht="30" customHeight="1">
      <c r="A16" s="53">
        <v>6</v>
      </c>
      <c r="B16" s="93">
        <v>41712</v>
      </c>
      <c r="C16" s="55" t="s">
        <v>73</v>
      </c>
      <c r="D16" s="56" t="s">
        <v>46</v>
      </c>
      <c r="E16" s="56" t="s">
        <v>65</v>
      </c>
      <c r="F16" s="95">
        <v>270744</v>
      </c>
      <c r="G16" s="57"/>
      <c r="H16" s="98"/>
      <c r="I16" s="99"/>
      <c r="J16" s="99"/>
      <c r="K16" s="103"/>
      <c r="L16" s="101"/>
      <c r="M16" s="94">
        <v>270744</v>
      </c>
      <c r="N16" s="61">
        <f t="shared" si="1"/>
        <v>270744</v>
      </c>
      <c r="O16" s="62"/>
      <c r="P16" s="63">
        <f t="shared" si="2"/>
      </c>
      <c r="Q16" s="51"/>
      <c r="R16" s="135">
        <v>132.41</v>
      </c>
      <c r="S16" s="139">
        <v>95.13</v>
      </c>
    </row>
    <row r="17" spans="1:19" ht="30" customHeight="1">
      <c r="A17" s="107">
        <v>7</v>
      </c>
      <c r="B17" s="93">
        <v>41712</v>
      </c>
      <c r="C17" s="55" t="s">
        <v>73</v>
      </c>
      <c r="D17" s="56" t="s">
        <v>45</v>
      </c>
      <c r="E17" s="56" t="s">
        <v>65</v>
      </c>
      <c r="F17" s="95">
        <v>65000</v>
      </c>
      <c r="G17" s="57"/>
      <c r="H17" s="98"/>
      <c r="I17" s="99"/>
      <c r="J17" s="99">
        <v>65000</v>
      </c>
      <c r="K17" s="103"/>
      <c r="L17" s="101"/>
      <c r="M17" s="94"/>
      <c r="N17" s="61">
        <f t="shared" si="1"/>
        <v>65000</v>
      </c>
      <c r="O17" s="62"/>
      <c r="P17" s="63">
        <f t="shared" si="2"/>
      </c>
      <c r="Q17" s="51"/>
      <c r="R17" s="135">
        <v>31.79</v>
      </c>
      <c r="S17" s="139">
        <v>22.84</v>
      </c>
    </row>
    <row r="18" spans="1:19" ht="30" customHeight="1">
      <c r="A18" s="53">
        <v>8</v>
      </c>
      <c r="B18" s="93">
        <v>41716</v>
      </c>
      <c r="C18" s="55" t="s">
        <v>73</v>
      </c>
      <c r="D18" s="56" t="s">
        <v>46</v>
      </c>
      <c r="E18" s="56" t="s">
        <v>65</v>
      </c>
      <c r="F18" s="95">
        <v>292906</v>
      </c>
      <c r="G18" s="57"/>
      <c r="H18" s="98"/>
      <c r="I18" s="99"/>
      <c r="J18" s="99"/>
      <c r="K18" s="103"/>
      <c r="L18" s="101"/>
      <c r="M18" s="94">
        <v>293906</v>
      </c>
      <c r="N18" s="61">
        <f t="shared" si="1"/>
        <v>293906</v>
      </c>
      <c r="O18" s="62"/>
      <c r="P18" s="63">
        <f t="shared" si="2"/>
      </c>
      <c r="Q18" s="51"/>
      <c r="R18" s="135">
        <v>144.44</v>
      </c>
      <c r="S18" s="139">
        <v>103.84</v>
      </c>
    </row>
    <row r="19" spans="1:19" ht="30" customHeight="1">
      <c r="A19" s="53">
        <v>9</v>
      </c>
      <c r="B19" s="93">
        <v>41711</v>
      </c>
      <c r="C19" s="55" t="s">
        <v>73</v>
      </c>
      <c r="D19" s="56" t="s">
        <v>70</v>
      </c>
      <c r="E19" s="56" t="s">
        <v>65</v>
      </c>
      <c r="F19" s="96">
        <v>3700</v>
      </c>
      <c r="G19" s="57"/>
      <c r="H19" s="98"/>
      <c r="I19" s="99"/>
      <c r="J19" s="99"/>
      <c r="K19" s="103"/>
      <c r="L19" s="101"/>
      <c r="M19" s="94">
        <v>3700</v>
      </c>
      <c r="N19" s="61">
        <f t="shared" si="1"/>
        <v>3700</v>
      </c>
      <c r="O19" s="62"/>
      <c r="P19" s="63">
        <f t="shared" si="2"/>
      </c>
      <c r="Q19" s="51"/>
      <c r="R19" s="135">
        <v>1.81</v>
      </c>
      <c r="S19" s="139">
        <v>1.3</v>
      </c>
    </row>
    <row r="20" spans="1:19" ht="30" customHeight="1">
      <c r="A20" s="107">
        <v>10</v>
      </c>
      <c r="B20" s="93">
        <v>41706</v>
      </c>
      <c r="C20" s="55" t="s">
        <v>73</v>
      </c>
      <c r="D20" s="56" t="s">
        <v>46</v>
      </c>
      <c r="E20" s="56" t="s">
        <v>65</v>
      </c>
      <c r="F20" s="96">
        <v>98006</v>
      </c>
      <c r="G20" s="57"/>
      <c r="H20" s="98"/>
      <c r="I20" s="99"/>
      <c r="J20" s="99"/>
      <c r="K20" s="103"/>
      <c r="L20" s="101"/>
      <c r="M20" s="94">
        <v>98006</v>
      </c>
      <c r="N20" s="61">
        <f t="shared" si="1"/>
        <v>98006</v>
      </c>
      <c r="O20" s="62"/>
      <c r="P20" s="63">
        <f t="shared" si="2"/>
      </c>
      <c r="Q20" s="51"/>
      <c r="R20" s="135">
        <v>48.2</v>
      </c>
      <c r="S20" s="139">
        <v>34.75</v>
      </c>
    </row>
    <row r="21" spans="1:19" ht="30" customHeight="1">
      <c r="A21" s="53">
        <v>11</v>
      </c>
      <c r="B21" s="93">
        <v>41708</v>
      </c>
      <c r="C21" s="55" t="s">
        <v>73</v>
      </c>
      <c r="D21" s="56" t="s">
        <v>46</v>
      </c>
      <c r="E21" s="56" t="s">
        <v>65</v>
      </c>
      <c r="F21" s="96">
        <v>107073</v>
      </c>
      <c r="G21" s="57"/>
      <c r="H21" s="98"/>
      <c r="I21" s="99"/>
      <c r="J21" s="100"/>
      <c r="K21" s="104"/>
      <c r="L21" s="101"/>
      <c r="M21" s="94">
        <v>107073</v>
      </c>
      <c r="N21" s="61">
        <f t="shared" si="1"/>
        <v>107073</v>
      </c>
      <c r="O21" s="62"/>
      <c r="P21" s="63">
        <f t="shared" si="2"/>
      </c>
      <c r="Q21" s="51"/>
      <c r="R21" s="135">
        <v>52.56</v>
      </c>
      <c r="S21" s="139">
        <v>37.86</v>
      </c>
    </row>
    <row r="22" spans="1:19" ht="30" customHeight="1">
      <c r="A22" s="53">
        <v>12</v>
      </c>
      <c r="B22" s="93">
        <v>41707</v>
      </c>
      <c r="C22" s="55" t="s">
        <v>73</v>
      </c>
      <c r="D22" s="56" t="s">
        <v>46</v>
      </c>
      <c r="E22" s="56" t="s">
        <v>65</v>
      </c>
      <c r="F22" s="96">
        <v>65500</v>
      </c>
      <c r="G22" s="57"/>
      <c r="H22" s="98"/>
      <c r="I22" s="99"/>
      <c r="J22" s="99"/>
      <c r="K22" s="100"/>
      <c r="L22" s="101"/>
      <c r="M22" s="94">
        <v>65500</v>
      </c>
      <c r="N22" s="61">
        <f t="shared" si="1"/>
        <v>65500</v>
      </c>
      <c r="O22" s="62"/>
      <c r="P22" s="63">
        <f t="shared" si="2"/>
      </c>
      <c r="Q22" s="51"/>
      <c r="R22" s="135">
        <v>32.21</v>
      </c>
      <c r="S22" s="139">
        <v>23.21</v>
      </c>
    </row>
    <row r="23" spans="1:19" ht="30" customHeight="1">
      <c r="A23" s="107">
        <v>13</v>
      </c>
      <c r="B23" s="93">
        <v>41709</v>
      </c>
      <c r="C23" s="55" t="s">
        <v>73</v>
      </c>
      <c r="D23" s="56" t="s">
        <v>46</v>
      </c>
      <c r="E23" s="56" t="s">
        <v>65</v>
      </c>
      <c r="F23" s="95">
        <v>92500</v>
      </c>
      <c r="G23" s="57"/>
      <c r="H23" s="98"/>
      <c r="I23" s="99"/>
      <c r="J23" s="100"/>
      <c r="K23" s="105"/>
      <c r="L23" s="101"/>
      <c r="M23" s="94">
        <v>92500</v>
      </c>
      <c r="N23" s="61">
        <f t="shared" si="1"/>
        <v>92500</v>
      </c>
      <c r="O23" s="62"/>
      <c r="P23" s="63">
        <f t="shared" si="2"/>
      </c>
      <c r="Q23" s="51"/>
      <c r="R23" s="135">
        <v>45.26</v>
      </c>
      <c r="S23" s="139">
        <v>32.61</v>
      </c>
    </row>
    <row r="24" spans="1:19" ht="30" customHeight="1">
      <c r="A24" s="53">
        <v>14</v>
      </c>
      <c r="B24" s="93">
        <v>41709</v>
      </c>
      <c r="C24" s="55" t="s">
        <v>73</v>
      </c>
      <c r="D24" s="56" t="s">
        <v>46</v>
      </c>
      <c r="E24" s="56" t="s">
        <v>65</v>
      </c>
      <c r="F24" s="95">
        <v>241242</v>
      </c>
      <c r="G24" s="57"/>
      <c r="H24" s="98"/>
      <c r="I24" s="99"/>
      <c r="J24" s="100"/>
      <c r="K24" s="105"/>
      <c r="L24" s="101"/>
      <c r="M24" s="94">
        <v>241242</v>
      </c>
      <c r="N24" s="61">
        <f t="shared" si="1"/>
        <v>241242</v>
      </c>
      <c r="O24" s="62"/>
      <c r="P24" s="63">
        <f t="shared" si="2"/>
      </c>
      <c r="Q24" s="51"/>
      <c r="R24" s="135">
        <v>118.04</v>
      </c>
      <c r="S24" s="139">
        <v>85.04</v>
      </c>
    </row>
    <row r="25" spans="1:19" ht="30" customHeight="1">
      <c r="A25" s="53">
        <v>15</v>
      </c>
      <c r="B25" s="93">
        <v>41711</v>
      </c>
      <c r="C25" s="55" t="s">
        <v>73</v>
      </c>
      <c r="D25" s="56" t="s">
        <v>46</v>
      </c>
      <c r="E25" s="56" t="s">
        <v>65</v>
      </c>
      <c r="F25" s="95">
        <v>87530</v>
      </c>
      <c r="G25" s="57"/>
      <c r="H25" s="98"/>
      <c r="I25" s="99"/>
      <c r="J25" s="100"/>
      <c r="K25" s="105"/>
      <c r="L25" s="101"/>
      <c r="M25" s="94">
        <v>87530</v>
      </c>
      <c r="N25" s="61">
        <f t="shared" si="1"/>
        <v>87530</v>
      </c>
      <c r="O25" s="62"/>
      <c r="P25" s="63">
        <f t="shared" si="2"/>
      </c>
      <c r="Q25" s="51"/>
      <c r="R25" s="135">
        <v>42.77</v>
      </c>
      <c r="S25" s="139">
        <v>30.83</v>
      </c>
    </row>
    <row r="26" spans="1:19" ht="30" customHeight="1">
      <c r="A26" s="107">
        <v>16</v>
      </c>
      <c r="B26" s="93">
        <v>41709</v>
      </c>
      <c r="C26" s="55" t="s">
        <v>73</v>
      </c>
      <c r="D26" s="56" t="s">
        <v>70</v>
      </c>
      <c r="E26" s="56" t="s">
        <v>65</v>
      </c>
      <c r="F26" s="95">
        <v>4000</v>
      </c>
      <c r="G26" s="57"/>
      <c r="H26" s="98"/>
      <c r="I26" s="99"/>
      <c r="J26" s="100"/>
      <c r="K26" s="105"/>
      <c r="L26" s="101"/>
      <c r="M26" s="94">
        <v>4000</v>
      </c>
      <c r="N26" s="61">
        <f t="shared" si="1"/>
        <v>4000</v>
      </c>
      <c r="O26" s="62"/>
      <c r="P26" s="63">
        <f t="shared" si="2"/>
      </c>
      <c r="Q26" s="51"/>
      <c r="R26" s="135">
        <v>1.96</v>
      </c>
      <c r="S26" s="139">
        <v>1.41</v>
      </c>
    </row>
    <row r="27" spans="1:19" ht="30" customHeight="1">
      <c r="A27" s="53">
        <v>17</v>
      </c>
      <c r="B27" s="93">
        <v>41709</v>
      </c>
      <c r="C27" s="55" t="s">
        <v>73</v>
      </c>
      <c r="D27" s="56" t="s">
        <v>70</v>
      </c>
      <c r="E27" s="56" t="s">
        <v>65</v>
      </c>
      <c r="F27" s="95">
        <v>3300</v>
      </c>
      <c r="G27" s="57"/>
      <c r="H27" s="98"/>
      <c r="I27" s="99"/>
      <c r="J27" s="100"/>
      <c r="K27" s="105"/>
      <c r="L27" s="101"/>
      <c r="M27" s="94">
        <v>3300</v>
      </c>
      <c r="N27" s="61">
        <f t="shared" si="1"/>
        <v>3300</v>
      </c>
      <c r="O27" s="62"/>
      <c r="P27" s="63">
        <f t="shared" si="2"/>
      </c>
      <c r="Q27" s="51"/>
      <c r="R27" s="135">
        <v>1.61</v>
      </c>
      <c r="S27" s="139">
        <v>1.16</v>
      </c>
    </row>
    <row r="28" spans="1:19" ht="30" customHeight="1">
      <c r="A28" s="107">
        <v>18</v>
      </c>
      <c r="B28" s="93">
        <v>41713</v>
      </c>
      <c r="C28" s="55" t="s">
        <v>73</v>
      </c>
      <c r="D28" s="56" t="s">
        <v>46</v>
      </c>
      <c r="E28" s="56" t="s">
        <v>65</v>
      </c>
      <c r="F28" s="95">
        <v>58000</v>
      </c>
      <c r="G28" s="57"/>
      <c r="H28" s="98"/>
      <c r="I28" s="99"/>
      <c r="J28" s="100"/>
      <c r="K28" s="105"/>
      <c r="L28" s="101"/>
      <c r="M28" s="94">
        <v>58000</v>
      </c>
      <c r="N28" s="61">
        <f t="shared" si="1"/>
        <v>58000</v>
      </c>
      <c r="O28" s="62"/>
      <c r="P28" s="63">
        <f t="shared" si="2"/>
      </c>
      <c r="Q28" s="51"/>
      <c r="R28" s="135">
        <v>28.31</v>
      </c>
      <c r="S28" s="139">
        <v>20.39</v>
      </c>
    </row>
    <row r="29" spans="1:19" ht="30" customHeight="1">
      <c r="A29" s="53">
        <v>19</v>
      </c>
      <c r="B29" s="93">
        <v>41709</v>
      </c>
      <c r="C29" s="55" t="s">
        <v>73</v>
      </c>
      <c r="D29" s="56" t="s">
        <v>70</v>
      </c>
      <c r="E29" s="56" t="s">
        <v>65</v>
      </c>
      <c r="F29" s="95">
        <v>2500</v>
      </c>
      <c r="G29" s="57"/>
      <c r="H29" s="98"/>
      <c r="I29" s="99"/>
      <c r="J29" s="100"/>
      <c r="K29" s="105"/>
      <c r="L29" s="101"/>
      <c r="M29" s="94">
        <v>2500</v>
      </c>
      <c r="N29" s="61">
        <f t="shared" si="1"/>
        <v>2500</v>
      </c>
      <c r="O29" s="62"/>
      <c r="P29" s="63">
        <f t="shared" si="2"/>
      </c>
      <c r="Q29" s="51"/>
      <c r="R29" s="135">
        <v>1.22</v>
      </c>
      <c r="S29" s="139">
        <v>0.88</v>
      </c>
    </row>
    <row r="30" spans="1:19" ht="30" customHeight="1">
      <c r="A30" s="107">
        <v>20</v>
      </c>
      <c r="B30" s="93">
        <v>41713</v>
      </c>
      <c r="C30" s="55" t="s">
        <v>73</v>
      </c>
      <c r="D30" s="56" t="s">
        <v>83</v>
      </c>
      <c r="E30" s="56" t="s">
        <v>65</v>
      </c>
      <c r="F30" s="95">
        <v>364496</v>
      </c>
      <c r="G30" s="57"/>
      <c r="H30" s="98"/>
      <c r="I30" s="99"/>
      <c r="J30" s="100"/>
      <c r="K30" s="105"/>
      <c r="L30" s="101">
        <v>369496</v>
      </c>
      <c r="M30" s="94"/>
      <c r="N30" s="61">
        <f t="shared" si="1"/>
        <v>369496</v>
      </c>
      <c r="O30" s="62"/>
      <c r="P30" s="63">
        <f t="shared" si="2"/>
      </c>
      <c r="Q30" s="51"/>
      <c r="R30" s="135">
        <v>180.35</v>
      </c>
      <c r="S30" s="139">
        <v>129.91</v>
      </c>
    </row>
    <row r="31" spans="1:19" ht="30" customHeight="1">
      <c r="A31" s="53">
        <v>21</v>
      </c>
      <c r="B31" s="93">
        <v>41708</v>
      </c>
      <c r="C31" s="55" t="s">
        <v>73</v>
      </c>
      <c r="D31" s="56" t="s">
        <v>70</v>
      </c>
      <c r="E31" s="56" t="s">
        <v>65</v>
      </c>
      <c r="F31" s="95">
        <v>9600</v>
      </c>
      <c r="G31" s="57"/>
      <c r="H31" s="98"/>
      <c r="I31" s="99"/>
      <c r="J31" s="100"/>
      <c r="K31" s="105"/>
      <c r="L31" s="101"/>
      <c r="M31" s="94">
        <v>9600</v>
      </c>
      <c r="N31" s="61">
        <f t="shared" si="1"/>
        <v>9600</v>
      </c>
      <c r="O31" s="62"/>
      <c r="P31" s="63">
        <f t="shared" si="2"/>
      </c>
      <c r="Q31" s="51"/>
      <c r="R31" s="135">
        <v>4.71</v>
      </c>
      <c r="S31" s="139">
        <v>3.39</v>
      </c>
    </row>
    <row r="32" ht="30" customHeight="1"/>
    <row r="33" spans="1:18" ht="18.75" customHeight="1">
      <c r="A33" s="65"/>
      <c r="B33" s="66"/>
      <c r="C33" s="66"/>
      <c r="D33" s="66"/>
      <c r="E33" s="66"/>
      <c r="F33" s="97"/>
      <c r="G33" s="66"/>
      <c r="H33" s="66"/>
      <c r="I33" s="66"/>
      <c r="J33" s="66"/>
      <c r="K33" s="66"/>
      <c r="L33" s="66"/>
      <c r="M33" s="66"/>
      <c r="N33" s="67"/>
      <c r="O33" s="66"/>
      <c r="P33" s="66"/>
      <c r="Q33" s="68"/>
      <c r="R33" s="69"/>
    </row>
    <row r="34" spans="1:18" ht="18.75" customHeight="1">
      <c r="A34" s="70"/>
      <c r="B34" s="71"/>
      <c r="C34" s="72"/>
      <c r="D34" s="73"/>
      <c r="E34" s="74"/>
      <c r="F34" s="75"/>
      <c r="G34" s="76"/>
      <c r="H34" s="77"/>
      <c r="I34" s="77"/>
      <c r="J34" s="78"/>
      <c r="K34" s="78"/>
      <c r="L34" s="77"/>
      <c r="M34" s="77"/>
      <c r="N34" s="79"/>
      <c r="O34" s="80"/>
      <c r="P34" s="81"/>
      <c r="Q34" s="68"/>
      <c r="R34" s="5"/>
    </row>
    <row r="35" spans="1:18" ht="18.75" customHeight="1">
      <c r="A35" s="82"/>
      <c r="B35" s="83" t="s">
        <v>36</v>
      </c>
      <c r="C35" s="83"/>
      <c r="D35" s="83"/>
      <c r="E35" s="75"/>
      <c r="F35" s="75"/>
      <c r="G35" s="83" t="s">
        <v>37</v>
      </c>
      <c r="H35" s="83"/>
      <c r="I35" s="83"/>
      <c r="J35" s="75"/>
      <c r="K35" s="75"/>
      <c r="L35" s="83" t="s">
        <v>38</v>
      </c>
      <c r="M35" s="83"/>
      <c r="N35" s="84"/>
      <c r="O35" s="75"/>
      <c r="P35" s="81"/>
      <c r="Q35" s="68"/>
      <c r="R35" s="5"/>
    </row>
    <row r="36" spans="1:18" ht="18.75" customHeight="1">
      <c r="A36" s="8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85"/>
      <c r="O36" s="75"/>
      <c r="P36" s="81"/>
      <c r="Q36" s="68"/>
      <c r="R36" s="5"/>
    </row>
    <row r="37" spans="1:18" ht="18.7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87"/>
      <c r="P37" s="87"/>
      <c r="Q37" s="68"/>
      <c r="R37" s="5"/>
    </row>
  </sheetData>
  <sheetProtection/>
  <mergeCells count="28"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scale="2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K21" sqref="K21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06"/>
    </row>
    <row r="2" spans="1:6" ht="14.25">
      <c r="A2" t="s">
        <v>40</v>
      </c>
      <c r="C2" s="106"/>
      <c r="F2" s="106"/>
    </row>
    <row r="3" spans="2:9" ht="14.25">
      <c r="B3" t="s">
        <v>41</v>
      </c>
      <c r="C3" s="106">
        <f>SUM('Expense Value USD '!P5)</f>
        <v>963.3199999999999</v>
      </c>
      <c r="E3" t="s">
        <v>42</v>
      </c>
      <c r="F3" s="106">
        <v>1649</v>
      </c>
      <c r="H3" t="s">
        <v>43</v>
      </c>
      <c r="I3">
        <v>1170.94</v>
      </c>
    </row>
    <row r="4" spans="2:9" ht="14.25">
      <c r="B4" t="s">
        <v>62</v>
      </c>
      <c r="C4" s="106">
        <f>SUM('Expense Mex Pesos'!R5)</f>
        <v>791.6099999999999</v>
      </c>
      <c r="F4" s="106">
        <v>550</v>
      </c>
      <c r="I4">
        <v>0</v>
      </c>
    </row>
    <row r="5" spans="2:6" ht="14.25">
      <c r="B5" t="s">
        <v>76</v>
      </c>
      <c r="C5" s="106">
        <f>Colombia!R1</f>
        <v>925.4499999999999</v>
      </c>
      <c r="F5" s="106"/>
    </row>
    <row r="6" spans="3:6" ht="14.25">
      <c r="C6" s="106">
        <v>0</v>
      </c>
      <c r="F6" s="106"/>
    </row>
    <row r="7" ht="14.25">
      <c r="C7" s="106"/>
    </row>
    <row r="8" spans="3:9" ht="14.25">
      <c r="C8" s="106">
        <v>0</v>
      </c>
      <c r="F8" s="106">
        <f>SUM(F3-F4)</f>
        <v>1099</v>
      </c>
      <c r="I8">
        <f>SUM(I3:I6)</f>
        <v>1170.94</v>
      </c>
    </row>
    <row r="9" ht="14.25">
      <c r="C9" s="106"/>
    </row>
    <row r="10" ht="14.25">
      <c r="C10" s="106"/>
    </row>
    <row r="11" spans="2:3" ht="14.25">
      <c r="B11" t="s">
        <v>44</v>
      </c>
      <c r="C11" s="106">
        <f>SUM(C3:C5)</f>
        <v>2680.3799999999997</v>
      </c>
    </row>
    <row r="12" ht="14.25">
      <c r="C12" s="106"/>
    </row>
    <row r="13" ht="14.25">
      <c r="C13" s="106"/>
    </row>
    <row r="14" ht="14.25">
      <c r="C14" s="106"/>
    </row>
    <row r="15" ht="14.25">
      <c r="C15" s="10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tabSelected="1" zoomScalePageLayoutView="0" workbookViewId="0" topLeftCell="A1">
      <selection activeCell="A1" sqref="A1:IV16384"/>
    </sheetView>
  </sheetViews>
  <sheetFormatPr defaultColWidth="7.59765625" defaultRowHeight="14.25"/>
  <cols>
    <col min="1" max="1" width="39" style="120" customWidth="1"/>
    <col min="2" max="2" width="14.59765625" style="120" customWidth="1"/>
    <col min="3" max="3" width="10.8984375" style="120" customWidth="1"/>
    <col min="4" max="4" width="15.8984375" style="120" customWidth="1"/>
    <col min="5" max="16384" width="7.59765625" style="120" customWidth="1"/>
  </cols>
  <sheetData>
    <row r="1" ht="42.75" customHeight="1"/>
    <row r="2" spans="1:4" ht="21">
      <c r="A2" s="173" t="s">
        <v>47</v>
      </c>
      <c r="B2" s="173"/>
      <c r="C2" s="173"/>
      <c r="D2" s="173"/>
    </row>
    <row r="3" spans="1:4" ht="21">
      <c r="A3" s="173" t="s">
        <v>48</v>
      </c>
      <c r="B3" s="173"/>
      <c r="C3" s="173"/>
      <c r="D3" s="173"/>
    </row>
    <row r="4" spans="1:4" ht="21">
      <c r="A4" s="173" t="s">
        <v>49</v>
      </c>
      <c r="B4" s="173"/>
      <c r="C4" s="173"/>
      <c r="D4" s="173"/>
    </row>
    <row r="5" spans="1:4" ht="21">
      <c r="A5" s="173"/>
      <c r="B5" s="173"/>
      <c r="C5" s="173"/>
      <c r="D5" s="173"/>
    </row>
    <row r="6" spans="1:4" ht="21">
      <c r="A6" s="173" t="s">
        <v>50</v>
      </c>
      <c r="B6" s="173"/>
      <c r="C6" s="173"/>
      <c r="D6" s="173"/>
    </row>
    <row r="7" spans="1:4" ht="21">
      <c r="A7" s="173" t="s">
        <v>86</v>
      </c>
      <c r="B7" s="173"/>
      <c r="C7" s="173"/>
      <c r="D7" s="173"/>
    </row>
    <row r="8" spans="1:4" ht="21">
      <c r="A8" s="173"/>
      <c r="B8" s="173"/>
      <c r="C8" s="173"/>
      <c r="D8" s="173"/>
    </row>
    <row r="9" ht="21">
      <c r="A9" s="121" t="s">
        <v>88</v>
      </c>
    </row>
    <row r="10" ht="17.25" customHeight="1">
      <c r="A10" s="122"/>
    </row>
    <row r="11" spans="1:4" s="124" customFormat="1" ht="19.5" customHeight="1">
      <c r="A11" s="123" t="s">
        <v>51</v>
      </c>
      <c r="B11" s="131" t="str">
        <f>'Expense Value USD '!G1</f>
        <v>March 2014</v>
      </c>
      <c r="D11" s="125">
        <v>6666.67</v>
      </c>
    </row>
    <row r="12" spans="1:4" s="124" customFormat="1" ht="19.5" customHeight="1">
      <c r="A12" s="123" t="s">
        <v>52</v>
      </c>
      <c r="B12" s="131" t="str">
        <f>'Expense Value USD '!G1</f>
        <v>March 2014</v>
      </c>
      <c r="D12" s="125">
        <f>'Calculation page'!C11</f>
        <v>2680.3799999999997</v>
      </c>
    </row>
    <row r="13" spans="1:4" s="124" customFormat="1" ht="19.5" customHeight="1">
      <c r="A13" s="123" t="s">
        <v>61</v>
      </c>
      <c r="B13" s="131" t="str">
        <f>'Expense Value USD '!G1</f>
        <v>March 2014</v>
      </c>
      <c r="D13" s="125">
        <f>'Calculation page'!I8</f>
        <v>1170.94</v>
      </c>
    </row>
    <row r="14" spans="1:4" s="124" customFormat="1" ht="19.5" customHeight="1">
      <c r="A14" s="123" t="s">
        <v>77</v>
      </c>
      <c r="B14" s="131" t="str">
        <f>'Expense Value USD '!G1</f>
        <v>March 2014</v>
      </c>
      <c r="D14" s="125">
        <f>'Calculation page'!F8</f>
        <v>1099</v>
      </c>
    </row>
    <row r="15" spans="1:4" s="124" customFormat="1" ht="19.5" customHeight="1">
      <c r="A15" s="123"/>
      <c r="B15" s="123"/>
      <c r="D15" s="125"/>
    </row>
    <row r="16" spans="1:4" s="124" customFormat="1" ht="19.5" customHeight="1" thickBot="1">
      <c r="A16" s="123"/>
      <c r="D16" s="125"/>
    </row>
    <row r="17" spans="1:4" s="124" customFormat="1" ht="19.5" customHeight="1" thickTop="1">
      <c r="A17" s="126"/>
      <c r="B17" s="126"/>
      <c r="C17" s="127" t="s">
        <v>53</v>
      </c>
      <c r="D17" s="128">
        <f>SUM(D11:D15)</f>
        <v>11616.99</v>
      </c>
    </row>
    <row r="18" spans="1:5" s="124" customFormat="1" ht="19.5" customHeight="1">
      <c r="A18" s="129"/>
      <c r="B18" s="129"/>
      <c r="C18" s="129"/>
      <c r="D18" s="129"/>
      <c r="E18" s="129"/>
    </row>
    <row r="19" spans="1:5" s="124" customFormat="1" ht="19.5" customHeight="1">
      <c r="A19" s="174" t="s">
        <v>54</v>
      </c>
      <c r="B19" s="174"/>
      <c r="C19" s="174"/>
      <c r="D19" s="174"/>
      <c r="E19" s="174"/>
    </row>
    <row r="20" spans="1:5" s="124" customFormat="1" ht="19.5" customHeight="1">
      <c r="A20" s="174"/>
      <c r="B20" s="174"/>
      <c r="C20" s="174"/>
      <c r="D20" s="174"/>
      <c r="E20" s="174"/>
    </row>
    <row r="21" spans="1:5" s="124" customFormat="1" ht="19.5" customHeight="1">
      <c r="A21" s="170" t="s">
        <v>55</v>
      </c>
      <c r="B21" s="170"/>
      <c r="C21" s="170"/>
      <c r="D21" s="170"/>
      <c r="E21" s="170"/>
    </row>
    <row r="22" spans="1:5" s="124" customFormat="1" ht="19.5" customHeight="1">
      <c r="A22" s="170" t="s">
        <v>56</v>
      </c>
      <c r="B22" s="170"/>
      <c r="C22" s="170"/>
      <c r="D22" s="170"/>
      <c r="E22" s="170"/>
    </row>
    <row r="23" spans="1:5" s="124" customFormat="1" ht="19.5" customHeight="1">
      <c r="A23" s="170" t="s">
        <v>57</v>
      </c>
      <c r="B23" s="170"/>
      <c r="C23" s="170"/>
      <c r="D23" s="170"/>
      <c r="E23" s="170"/>
    </row>
    <row r="24" spans="1:5" s="124" customFormat="1" ht="19.5" customHeight="1">
      <c r="A24" s="170"/>
      <c r="B24" s="170"/>
      <c r="C24" s="170"/>
      <c r="D24" s="170"/>
      <c r="E24" s="170"/>
    </row>
    <row r="25" spans="1:5" s="124" customFormat="1" ht="19.5" customHeight="1">
      <c r="A25" s="170" t="s">
        <v>58</v>
      </c>
      <c r="B25" s="170"/>
      <c r="C25" s="170"/>
      <c r="D25" s="170"/>
      <c r="E25" s="170"/>
    </row>
    <row r="26" spans="1:5" s="124" customFormat="1" ht="19.5" customHeight="1">
      <c r="A26" s="170" t="s">
        <v>59</v>
      </c>
      <c r="B26" s="170"/>
      <c r="C26" s="170"/>
      <c r="D26" s="170"/>
      <c r="E26" s="170"/>
    </row>
    <row r="27" spans="1:5" s="124" customFormat="1" ht="19.5" customHeight="1">
      <c r="A27" s="170" t="s">
        <v>60</v>
      </c>
      <c r="B27" s="170"/>
      <c r="C27" s="170"/>
      <c r="D27" s="170"/>
      <c r="E27" s="170"/>
    </row>
    <row r="28" spans="1:5" s="124" customFormat="1" ht="19.5" customHeight="1">
      <c r="A28" s="171"/>
      <c r="B28" s="171"/>
      <c r="C28" s="171"/>
      <c r="D28" s="171"/>
      <c r="E28" s="171"/>
    </row>
    <row r="29" spans="1:5" s="124" customFormat="1" ht="19.5" customHeight="1">
      <c r="A29" s="172"/>
      <c r="B29" s="172"/>
      <c r="C29" s="172"/>
      <c r="D29" s="172"/>
      <c r="E29" s="172"/>
    </row>
    <row r="34" spans="1:4" s="130" customFormat="1" ht="21">
      <c r="A34" s="120"/>
      <c r="B34" s="120"/>
      <c r="C34" s="120"/>
      <c r="D34" s="120"/>
    </row>
  </sheetData>
  <sheetProtection formatCells="0" formatColumns="0" formatRows="0" insertHyperlinks="0" selectLockedCells="1" sort="0" autoFilter="0"/>
  <mergeCells count="18">
    <mergeCell ref="A2:D2"/>
    <mergeCell ref="A3:D3"/>
    <mergeCell ref="A4:D4"/>
    <mergeCell ref="A5:D5"/>
    <mergeCell ref="A6:D6"/>
    <mergeCell ref="A7:D7"/>
    <mergeCell ref="A8:D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</cp:lastModifiedBy>
  <cp:lastPrinted>2014-04-24T11:14:37Z</cp:lastPrinted>
  <dcterms:created xsi:type="dcterms:W3CDTF">2012-08-30T12:36:15Z</dcterms:created>
  <dcterms:modified xsi:type="dcterms:W3CDTF">2014-09-29T10:32:38Z</dcterms:modified>
  <cp:category/>
  <cp:version/>
  <cp:contentType/>
  <cp:contentStatus/>
</cp:coreProperties>
</file>