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xpense Sing Dollar" sheetId="1" r:id="rId1"/>
    <sheet name="Expense South Korea WON" sheetId="2" r:id="rId2"/>
    <sheet name="US Dollar" sheetId="3" r:id="rId3"/>
    <sheet name="UAE DHS" sheetId="4" r:id="rId4"/>
  </sheets>
  <definedNames>
    <definedName name="_xlnm.Print_Area" localSheetId="0">'Expense Sing Dollar'!$A$1:$S$30</definedName>
    <definedName name="_xlnm.Print_Titles" localSheetId="0">'Expense Sing Dollar'!$7:$10</definedName>
  </definedNames>
  <calcPr calcId="125725"/>
</workbook>
</file>

<file path=xl/calcChain.xml><?xml version="1.0" encoding="utf-8"?>
<calcChain xmlns="http://schemas.openxmlformats.org/spreadsheetml/2006/main">
  <c r="S5" i="4"/>
  <c r="S3"/>
  <c r="S1"/>
  <c r="R3"/>
  <c r="R1"/>
  <c r="R5" s="1"/>
  <c r="O7"/>
  <c r="M7"/>
  <c r="L7"/>
  <c r="K7"/>
  <c r="J7"/>
  <c r="I7"/>
  <c r="G7"/>
  <c r="R5" i="3"/>
  <c r="R3"/>
  <c r="R1"/>
  <c r="S3"/>
  <c r="S1"/>
  <c r="S5" s="1"/>
  <c r="P3"/>
  <c r="O7"/>
  <c r="M7"/>
  <c r="L7"/>
  <c r="K7"/>
  <c r="J7"/>
  <c r="I7"/>
  <c r="G7"/>
  <c r="S5" i="2"/>
  <c r="S3"/>
  <c r="S1"/>
  <c r="R5"/>
  <c r="R3"/>
  <c r="R1"/>
  <c r="Q3" i="1"/>
  <c r="Q1"/>
  <c r="Q5" s="1"/>
  <c r="H16" i="4" l="1"/>
  <c r="N16" s="1"/>
  <c r="H15"/>
  <c r="N15" s="1"/>
  <c r="H14"/>
  <c r="N14" s="1"/>
  <c r="H13"/>
  <c r="N13" s="1"/>
  <c r="H12"/>
  <c r="H11"/>
  <c r="P3"/>
  <c r="H18" i="3"/>
  <c r="N18" s="1"/>
  <c r="H17"/>
  <c r="N17" s="1"/>
  <c r="H16"/>
  <c r="N16" s="1"/>
  <c r="H15"/>
  <c r="N15" s="1"/>
  <c r="H14"/>
  <c r="N14" s="1"/>
  <c r="H13"/>
  <c r="N13" s="1"/>
  <c r="H12"/>
  <c r="H11"/>
  <c r="N11" i="4" l="1"/>
  <c r="H7"/>
  <c r="N11" i="3"/>
  <c r="H7"/>
  <c r="P1" s="1"/>
  <c r="P1" i="4"/>
  <c r="P5" s="1"/>
  <c r="N12"/>
  <c r="P5" i="3"/>
  <c r="N12"/>
  <c r="H12" i="1"/>
  <c r="N12" s="1"/>
  <c r="H11"/>
  <c r="N11" s="1"/>
  <c r="N7" i="4" l="1"/>
  <c r="M1" s="1"/>
  <c r="N7" i="3"/>
  <c r="M1"/>
  <c r="O7" i="1"/>
  <c r="H20" i="2" l="1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H7" l="1"/>
  <c r="P1" s="1"/>
  <c r="P5" s="1"/>
  <c r="N7"/>
  <c r="M1" l="1"/>
  <c r="H24" i="1" l="1"/>
  <c r="H23"/>
  <c r="H22"/>
  <c r="H21"/>
  <c r="H20"/>
  <c r="H19"/>
  <c r="N19" s="1"/>
  <c r="H18"/>
  <c r="H17"/>
  <c r="H16"/>
  <c r="N16" s="1"/>
  <c r="H15"/>
  <c r="N15" s="1"/>
  <c r="H14"/>
  <c r="H13"/>
  <c r="N13" s="1"/>
  <c r="P3"/>
  <c r="G7"/>
  <c r="I7"/>
  <c r="M7"/>
  <c r="L7"/>
  <c r="K7"/>
  <c r="J7"/>
  <c r="H7" l="1"/>
  <c r="P1" s="1"/>
  <c r="P5" s="1"/>
  <c r="N24"/>
  <c r="N23"/>
  <c r="N22"/>
  <c r="N21"/>
  <c r="N20"/>
  <c r="N18"/>
  <c r="N17"/>
  <c r="N14"/>
  <c r="N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<sst xmlns="http://schemas.openxmlformats.org/spreadsheetml/2006/main" count="240" uniqueCount="86">
  <si>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</si>
  <si>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</si>
  <si>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</si>
  <si>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</si>
  <si>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</si>
  <si>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</si>
  <si>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</si>
  <si>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</si>
  <si>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</si>
  <si>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</si>
  <si>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</si>
  <si>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</si>
  <si>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</si>
  <si>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</si>
  <si>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</si>
  <si>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</si>
  <si>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</si>
  <si>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</si>
  <si>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</si>
  <si>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</si>
  <si>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</si>
  <si>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</si>
  <si>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</si>
  <si>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</si>
  <si>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</si>
  <si>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</si>
  <si>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</si>
  <si>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</si>
  <si>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</si>
  <si>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</si>
  <si>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</si>
  <si>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</si>
  <si>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</si>
  <si>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</si>
  <si>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</si>
  <si>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</si>
  <si>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</si>
  <si>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</si>
  <si>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</si>
  <si>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</si>
  <si>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</si>
  <si>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SGD )</t>
  </si>
  <si>
    <t>City
(City where the expense has been done)</t>
  </si>
  <si>
    <t>GSD Value</t>
  </si>
  <si>
    <t>Fuel cost (company car)</t>
  </si>
  <si>
    <t>Car waste (company car)</t>
  </si>
  <si>
    <t>Daniel Maglietta</t>
  </si>
  <si>
    <t>singapore</t>
  </si>
  <si>
    <t>Coffee Office</t>
  </si>
  <si>
    <t>Coffee</t>
  </si>
  <si>
    <t>Marzo 2014</t>
  </si>
  <si>
    <t>meeting NICE</t>
  </si>
  <si>
    <t>Meeting NICE</t>
  </si>
  <si>
    <t>Meeting with HAGAI</t>
  </si>
  <si>
    <t>Lunch with Eran and Hagai</t>
  </si>
  <si>
    <t>ISS Dubai</t>
  </si>
  <si>
    <t>Taxi</t>
  </si>
  <si>
    <t>trasporto Brochure casa/ufficio</t>
  </si>
  <si>
    <t>taxi</t>
  </si>
  <si>
    <t>Demo Mongolia</t>
  </si>
  <si>
    <t>VISA</t>
  </si>
  <si>
    <t>Siscam</t>
  </si>
  <si>
    <t>Team Dinner (Guido, Ivan, Serge Diego)</t>
  </si>
  <si>
    <t>meeting SKA</t>
  </si>
  <si>
    <t>drink</t>
  </si>
  <si>
    <t>South Korea</t>
  </si>
  <si>
    <t>Lunch</t>
  </si>
  <si>
    <t>Dinner</t>
  </si>
  <si>
    <t>demo mongolia</t>
  </si>
  <si>
    <t>ISS DUBAI</t>
  </si>
  <si>
    <t>team drink</t>
  </si>
  <si>
    <t>Air ticket Serge and Daniel</t>
  </si>
  <si>
    <t>Fiera Sidney</t>
  </si>
  <si>
    <t>03_01</t>
  </si>
  <si>
    <t>EURO</t>
  </si>
  <si>
    <t>WON</t>
  </si>
  <si>
    <t>03_02</t>
  </si>
  <si>
    <t>Extra Hotel</t>
  </si>
  <si>
    <t>03_03</t>
  </si>
  <si>
    <t>USD</t>
  </si>
  <si>
    <t>Mongolia</t>
  </si>
  <si>
    <t xml:space="preserve"> </t>
  </si>
  <si>
    <t>03_04</t>
  </si>
  <si>
    <t>AED</t>
  </si>
  <si>
    <t>Dubai</t>
  </si>
  <si>
    <t xml:space="preserve">Extra Hotel 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</si>
</sst>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1004]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1" fontId="1" fillId="0" borderId="53" xfId="0" applyNumberFormat="1" applyFont="1" applyBorder="1" applyAlignment="1" applyProtection="1">
      <alignment horizontal="center" vertical="center"/>
      <protection locked="0"/>
    </xf>
    <xf numFmtId="49" fontId="2" fillId="4" borderId="28" xfId="0" applyNumberFormat="1" applyFont="1" applyFill="1" applyBorder="1" applyAlignment="1" applyProtection="1">
      <alignment vertical="center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2" fillId="4" borderId="1" xfId="0" applyNumberFormat="1" applyFont="1" applyFill="1" applyBorder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3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2" fillId="0" borderId="77" xfId="0" applyFont="1" applyFill="1" applyBorder="1" applyAlignment="1" applyProtection="1">
      <alignment vertical="center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zoomScale="50" zoomScaleSheetLayoutView="50" workbookViewId="0">
      <pane ySplit="5" topLeftCell="A6" activePane="bottomLeft" state="frozen"/>
      <selection pane="bottomLeft" activeCell="P21" sqref="P21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21" t="s">
        <v>32</v>
      </c>
      <c r="C1" s="121"/>
      <c r="D1" s="121"/>
      <c r="E1" s="122" t="s">
        <v>46</v>
      </c>
      <c r="F1" s="122"/>
      <c r="G1" s="46" t="s">
        <v>50</v>
      </c>
      <c r="H1" s="45" t="s">
        <v>73</v>
      </c>
      <c r="L1" s="8" t="s">
        <v>2</v>
      </c>
      <c r="M1" s="3">
        <f>+P1-N7</f>
        <v>0</v>
      </c>
      <c r="N1" s="5" t="s">
        <v>22</v>
      </c>
      <c r="O1" s="6"/>
      <c r="P1" s="7">
        <f>SUM(H7:M7)</f>
        <v>6351.45</v>
      </c>
      <c r="Q1" s="110">
        <f>SUM(P11:P23)</f>
        <v>3680.46</v>
      </c>
    </row>
    <row r="2" spans="1:19" s="8" customFormat="1" ht="35.25" customHeight="1">
      <c r="A2" s="4"/>
      <c r="B2" s="123" t="s">
        <v>8</v>
      </c>
      <c r="C2" s="123"/>
      <c r="D2" s="123"/>
      <c r="E2" s="122"/>
      <c r="F2" s="122"/>
      <c r="G2" s="9"/>
      <c r="H2" s="9"/>
      <c r="N2" s="10" t="s">
        <v>30</v>
      </c>
      <c r="O2" s="11"/>
      <c r="P2" s="12"/>
      <c r="Q2" s="110"/>
    </row>
    <row r="3" spans="1:19" s="8" customFormat="1" ht="35.25" customHeight="1">
      <c r="A3" s="4"/>
      <c r="B3" s="123" t="s">
        <v>9</v>
      </c>
      <c r="C3" s="123"/>
      <c r="D3" s="123"/>
      <c r="E3" s="122" t="s">
        <v>1</v>
      </c>
      <c r="F3" s="122"/>
      <c r="N3" s="10" t="s">
        <v>29</v>
      </c>
      <c r="O3" s="11"/>
      <c r="P3" s="12">
        <f>+O7</f>
        <v>1031.07</v>
      </c>
      <c r="Q3" s="111">
        <f>SUM(P11:P16,P18,P20:P21)</f>
        <v>610.6</v>
      </c>
      <c r="R3" s="14"/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1"/>
      <c r="R4" s="14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13</v>
      </c>
      <c r="F5" s="14"/>
      <c r="G5" s="78" t="s">
        <v>44</v>
      </c>
      <c r="H5" s="21">
        <v>1.1100000000000001</v>
      </c>
      <c r="N5" s="126" t="s">
        <v>31</v>
      </c>
      <c r="O5" s="126"/>
      <c r="P5" s="22">
        <f>P1-P2-P3</f>
        <v>5320.38</v>
      </c>
      <c r="Q5" s="111">
        <f>Q1-Q3</f>
        <v>3069.86</v>
      </c>
      <c r="R5" s="14"/>
    </row>
    <row r="6" spans="1:19" s="8" customFormat="1" ht="43.5" customHeight="1" thickTop="1" thickBot="1">
      <c r="A6" s="4"/>
      <c r="B6" s="23" t="s">
        <v>41</v>
      </c>
      <c r="C6" s="23"/>
      <c r="D6" s="23"/>
      <c r="E6" s="14"/>
      <c r="F6" s="14"/>
      <c r="G6" s="78" t="s">
        <v>45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29" t="s">
        <v>12</v>
      </c>
      <c r="F7" s="130"/>
      <c r="G7" s="25">
        <f t="shared" ref="G7:O7" si="0">SUM(G11:G24)</f>
        <v>0</v>
      </c>
      <c r="H7" s="25">
        <f t="shared" si="0"/>
        <v>0</v>
      </c>
      <c r="I7" s="56">
        <f t="shared" si="0"/>
        <v>0</v>
      </c>
      <c r="J7" s="60">
        <f t="shared" si="0"/>
        <v>5327.87</v>
      </c>
      <c r="K7" s="57">
        <f t="shared" si="0"/>
        <v>294.8</v>
      </c>
      <c r="L7" s="57">
        <f t="shared" si="0"/>
        <v>0</v>
      </c>
      <c r="M7" s="57">
        <f t="shared" si="0"/>
        <v>728.78</v>
      </c>
      <c r="N7" s="57">
        <f t="shared" si="0"/>
        <v>6351.45</v>
      </c>
      <c r="O7" s="58">
        <f t="shared" si="0"/>
        <v>1031.07</v>
      </c>
      <c r="P7" s="13"/>
    </row>
    <row r="8" spans="1:19" ht="36" customHeight="1" thickTop="1" thickBot="1">
      <c r="A8" s="137"/>
      <c r="B8" s="55"/>
      <c r="C8" s="139" t="s">
        <v>24</v>
      </c>
      <c r="D8" s="142" t="s">
        <v>17</v>
      </c>
      <c r="E8" s="143" t="s">
        <v>13</v>
      </c>
      <c r="F8" s="144" t="s">
        <v>42</v>
      </c>
      <c r="G8" s="133" t="s">
        <v>14</v>
      </c>
      <c r="H8" s="134" t="s">
        <v>15</v>
      </c>
      <c r="I8" s="119" t="s">
        <v>16</v>
      </c>
      <c r="J8" s="119" t="s">
        <v>18</v>
      </c>
      <c r="K8" s="119" t="s">
        <v>19</v>
      </c>
      <c r="L8" s="127" t="s">
        <v>20</v>
      </c>
      <c r="M8" s="128"/>
      <c r="N8" s="131" t="s">
        <v>22</v>
      </c>
      <c r="O8" s="117" t="s">
        <v>23</v>
      </c>
      <c r="R8" s="2"/>
    </row>
    <row r="9" spans="1:19" ht="36" customHeight="1" thickTop="1" thickBot="1">
      <c r="A9" s="138"/>
      <c r="B9" s="55" t="s">
        <v>11</v>
      </c>
      <c r="C9" s="140"/>
      <c r="D9" s="143"/>
      <c r="E9" s="143"/>
      <c r="F9" s="144"/>
      <c r="G9" s="133"/>
      <c r="H9" s="135"/>
      <c r="I9" s="120" t="s">
        <v>4</v>
      </c>
      <c r="J9" s="120"/>
      <c r="K9" s="120" t="s">
        <v>3</v>
      </c>
      <c r="L9" s="119" t="s">
        <v>21</v>
      </c>
      <c r="M9" s="124" t="s">
        <v>25</v>
      </c>
      <c r="N9" s="132"/>
      <c r="O9" s="118"/>
      <c r="P9" s="112" t="s">
        <v>74</v>
      </c>
      <c r="R9" s="2"/>
    </row>
    <row r="10" spans="1:19" ht="37.5" customHeight="1" thickTop="1" thickBot="1">
      <c r="A10" s="138"/>
      <c r="B10" s="50"/>
      <c r="C10" s="141"/>
      <c r="D10" s="143"/>
      <c r="E10" s="143"/>
      <c r="F10" s="144"/>
      <c r="G10" s="26" t="s">
        <v>0</v>
      </c>
      <c r="H10" s="136"/>
      <c r="I10" s="120"/>
      <c r="J10" s="120"/>
      <c r="K10" s="120"/>
      <c r="L10" s="120"/>
      <c r="M10" s="125"/>
      <c r="N10" s="132"/>
      <c r="O10" s="118"/>
      <c r="R10" s="2"/>
    </row>
    <row r="11" spans="1:19" ht="30" customHeight="1" thickTop="1">
      <c r="A11" s="27">
        <v>1</v>
      </c>
      <c r="B11" s="42">
        <v>41700</v>
      </c>
      <c r="C11" s="29" t="s">
        <v>48</v>
      </c>
      <c r="D11" s="29" t="s">
        <v>49</v>
      </c>
      <c r="E11" s="59"/>
      <c r="F11" s="59" t="s">
        <v>47</v>
      </c>
      <c r="G11" s="73"/>
      <c r="H11" s="76">
        <f>IF($E$3="si",($H$5/$H$6*G11),IF($E$3="no",G11*$H$4,0))</f>
        <v>0</v>
      </c>
      <c r="I11" s="61"/>
      <c r="J11" s="61"/>
      <c r="K11" s="30">
        <v>194.8</v>
      </c>
      <c r="L11" s="31"/>
      <c r="M11" s="33"/>
      <c r="N11" s="35">
        <f t="shared" ref="N11:N18" si="1">SUM(H11:M11)</f>
        <v>194.8</v>
      </c>
      <c r="O11" s="36">
        <v>194.8</v>
      </c>
      <c r="P11" s="102">
        <v>115.76</v>
      </c>
      <c r="R11" s="2"/>
    </row>
    <row r="12" spans="1:19" ht="30" customHeight="1">
      <c r="A12" s="37">
        <v>2</v>
      </c>
      <c r="B12" s="42">
        <v>41709</v>
      </c>
      <c r="C12" s="29" t="s">
        <v>52</v>
      </c>
      <c r="D12" s="39" t="s">
        <v>53</v>
      </c>
      <c r="E12" s="59"/>
      <c r="F12" s="59" t="s">
        <v>47</v>
      </c>
      <c r="G12" s="74"/>
      <c r="H12" s="76">
        <f>IF($E$3="si",($H$5/$H$6*G12),IF($E$3="no",G12*$H$4,0))</f>
        <v>0</v>
      </c>
      <c r="I12" s="61"/>
      <c r="J12" s="61"/>
      <c r="K12" s="30"/>
      <c r="L12" s="31"/>
      <c r="M12" s="33">
        <v>22.6</v>
      </c>
      <c r="N12" s="35">
        <f t="shared" si="1"/>
        <v>22.6</v>
      </c>
      <c r="O12" s="38">
        <v>22.6</v>
      </c>
      <c r="P12" s="102">
        <v>13.25</v>
      </c>
      <c r="R12" s="2"/>
    </row>
    <row r="13" spans="1:19" ht="30" customHeight="1">
      <c r="A13" s="37">
        <v>3</v>
      </c>
      <c r="B13" s="28">
        <v>41710</v>
      </c>
      <c r="C13" s="29" t="s">
        <v>51</v>
      </c>
      <c r="D13" s="29" t="s">
        <v>54</v>
      </c>
      <c r="E13" s="59"/>
      <c r="F13" s="59" t="s">
        <v>47</v>
      </c>
      <c r="G13" s="74"/>
      <c r="H13" s="76">
        <f t="shared" ref="H13:H24" si="2">IF($E$3="si",($H$5/$H$6*G13),IF($E$3="no",G13*$H$4,0))</f>
        <v>0</v>
      </c>
      <c r="I13" s="61"/>
      <c r="J13" s="61"/>
      <c r="K13" s="30"/>
      <c r="L13" s="31"/>
      <c r="M13" s="33">
        <v>209.51</v>
      </c>
      <c r="N13" s="35">
        <f t="shared" si="1"/>
        <v>209.51</v>
      </c>
      <c r="O13" s="38">
        <v>209.51</v>
      </c>
      <c r="P13" s="102">
        <v>122.73</v>
      </c>
      <c r="R13" s="2"/>
    </row>
    <row r="14" spans="1:19" ht="30" customHeight="1">
      <c r="A14" s="37">
        <v>4</v>
      </c>
      <c r="B14" s="28">
        <v>41700</v>
      </c>
      <c r="C14" s="29" t="s">
        <v>55</v>
      </c>
      <c r="D14" s="29" t="s">
        <v>56</v>
      </c>
      <c r="E14" s="59"/>
      <c r="F14" s="59" t="s">
        <v>47</v>
      </c>
      <c r="G14" s="74"/>
      <c r="H14" s="76">
        <f t="shared" si="2"/>
        <v>0</v>
      </c>
      <c r="I14" s="61"/>
      <c r="J14" s="61">
        <v>34.619999999999997</v>
      </c>
      <c r="K14" s="30"/>
      <c r="L14" s="31"/>
      <c r="M14" s="33"/>
      <c r="N14" s="35">
        <f t="shared" si="1"/>
        <v>34.619999999999997</v>
      </c>
      <c r="O14" s="38">
        <v>34.619999999999997</v>
      </c>
      <c r="P14" s="102">
        <v>20.57</v>
      </c>
      <c r="R14" s="2"/>
    </row>
    <row r="15" spans="1:19" ht="30" customHeight="1">
      <c r="A15" s="37">
        <v>5</v>
      </c>
      <c r="B15" s="28">
        <v>41708</v>
      </c>
      <c r="C15" s="29" t="s">
        <v>55</v>
      </c>
      <c r="D15" s="29" t="s">
        <v>57</v>
      </c>
      <c r="E15" s="59"/>
      <c r="F15" s="59" t="s">
        <v>47</v>
      </c>
      <c r="G15" s="74"/>
      <c r="H15" s="76">
        <f t="shared" si="2"/>
        <v>0</v>
      </c>
      <c r="I15" s="61"/>
      <c r="J15" s="61">
        <v>11.3</v>
      </c>
      <c r="K15" s="30"/>
      <c r="L15" s="31"/>
      <c r="M15" s="33"/>
      <c r="N15" s="35">
        <f t="shared" si="1"/>
        <v>11.3</v>
      </c>
      <c r="O15" s="38">
        <v>11.3</v>
      </c>
      <c r="P15" s="102">
        <v>6.62</v>
      </c>
      <c r="R15" s="2"/>
    </row>
    <row r="16" spans="1:19" ht="30" customHeight="1">
      <c r="A16" s="37">
        <v>6</v>
      </c>
      <c r="B16" s="28">
        <v>41704</v>
      </c>
      <c r="C16" s="29" t="s">
        <v>55</v>
      </c>
      <c r="D16" s="29" t="s">
        <v>58</v>
      </c>
      <c r="E16" s="59"/>
      <c r="F16" s="59" t="s">
        <v>47</v>
      </c>
      <c r="G16" s="74"/>
      <c r="H16" s="76">
        <f t="shared" si="2"/>
        <v>0</v>
      </c>
      <c r="I16" s="61"/>
      <c r="J16" s="61">
        <v>21.78</v>
      </c>
      <c r="K16" s="30"/>
      <c r="L16" s="31"/>
      <c r="M16" s="33"/>
      <c r="N16" s="35">
        <f t="shared" si="1"/>
        <v>21.78</v>
      </c>
      <c r="O16" s="38">
        <v>21.78</v>
      </c>
      <c r="P16" s="102">
        <v>12.91</v>
      </c>
      <c r="R16" s="2"/>
    </row>
    <row r="17" spans="1:18" ht="30" customHeight="1">
      <c r="A17" s="37">
        <v>7</v>
      </c>
      <c r="B17" s="28">
        <v>41717</v>
      </c>
      <c r="C17" s="29" t="s">
        <v>59</v>
      </c>
      <c r="D17" s="29" t="s">
        <v>60</v>
      </c>
      <c r="E17" s="59"/>
      <c r="F17" s="59" t="s">
        <v>47</v>
      </c>
      <c r="G17" s="74"/>
      <c r="H17" s="76">
        <f t="shared" si="2"/>
        <v>0</v>
      </c>
      <c r="I17" s="61"/>
      <c r="J17" s="61"/>
      <c r="K17" s="30">
        <v>100</v>
      </c>
      <c r="L17" s="31"/>
      <c r="M17" s="33"/>
      <c r="N17" s="35">
        <f t="shared" si="1"/>
        <v>100</v>
      </c>
      <c r="O17" s="38"/>
      <c r="P17" s="102">
        <v>56.79</v>
      </c>
      <c r="R17" s="2"/>
    </row>
    <row r="18" spans="1:18" ht="30" customHeight="1">
      <c r="A18" s="37">
        <v>8</v>
      </c>
      <c r="B18" s="28">
        <v>41721</v>
      </c>
      <c r="C18" s="29" t="s">
        <v>59</v>
      </c>
      <c r="D18" s="29" t="s">
        <v>56</v>
      </c>
      <c r="E18" s="59"/>
      <c r="F18" s="59" t="s">
        <v>47</v>
      </c>
      <c r="G18" s="74"/>
      <c r="H18" s="76">
        <f t="shared" si="2"/>
        <v>0</v>
      </c>
      <c r="I18" s="61"/>
      <c r="J18" s="61">
        <v>30.93</v>
      </c>
      <c r="K18" s="30"/>
      <c r="L18" s="31"/>
      <c r="M18" s="31"/>
      <c r="N18" s="35">
        <f t="shared" si="1"/>
        <v>30.93</v>
      </c>
      <c r="O18" s="38">
        <v>30.93</v>
      </c>
      <c r="P18" s="102">
        <v>18.16</v>
      </c>
      <c r="R18" s="2"/>
    </row>
    <row r="19" spans="1:18" ht="30" customHeight="1">
      <c r="A19" s="37">
        <v>9</v>
      </c>
      <c r="B19" s="28">
        <v>41725</v>
      </c>
      <c r="C19" s="29" t="s">
        <v>59</v>
      </c>
      <c r="D19" s="39" t="s">
        <v>56</v>
      </c>
      <c r="E19" s="59"/>
      <c r="F19" s="59" t="s">
        <v>47</v>
      </c>
      <c r="G19" s="75"/>
      <c r="H19" s="76">
        <f t="shared" si="2"/>
        <v>0</v>
      </c>
      <c r="I19" s="61"/>
      <c r="J19" s="61">
        <v>28.18</v>
      </c>
      <c r="K19" s="30"/>
      <c r="L19" s="31"/>
      <c r="M19" s="31"/>
      <c r="N19" s="35">
        <f t="shared" ref="N19:N24" si="3">SUM(H19:M19)</f>
        <v>28.18</v>
      </c>
      <c r="O19" s="38"/>
      <c r="P19" s="102">
        <v>16.100000000000001</v>
      </c>
      <c r="R19" s="2"/>
    </row>
    <row r="20" spans="1:18" ht="30" customHeight="1">
      <c r="A20" s="37">
        <v>10</v>
      </c>
      <c r="B20" s="28">
        <v>41729</v>
      </c>
      <c r="C20" s="29" t="s">
        <v>61</v>
      </c>
      <c r="D20" s="39" t="s">
        <v>56</v>
      </c>
      <c r="E20" s="59"/>
      <c r="F20" s="59" t="s">
        <v>47</v>
      </c>
      <c r="G20" s="75"/>
      <c r="H20" s="76">
        <f t="shared" si="2"/>
        <v>0</v>
      </c>
      <c r="I20" s="61"/>
      <c r="J20" s="61">
        <v>8.86</v>
      </c>
      <c r="K20" s="30"/>
      <c r="L20" s="31"/>
      <c r="M20" s="31"/>
      <c r="N20" s="35">
        <f t="shared" si="3"/>
        <v>8.86</v>
      </c>
      <c r="O20" s="38">
        <v>8.86</v>
      </c>
      <c r="P20" s="163">
        <v>5.27</v>
      </c>
      <c r="R20" s="2"/>
    </row>
    <row r="21" spans="1:18" ht="30" customHeight="1">
      <c r="A21" s="37">
        <v>11</v>
      </c>
      <c r="B21" s="28">
        <v>41729</v>
      </c>
      <c r="C21" s="29" t="s">
        <v>61</v>
      </c>
      <c r="D21" s="39" t="s">
        <v>62</v>
      </c>
      <c r="E21" s="59"/>
      <c r="F21" s="59" t="s">
        <v>47</v>
      </c>
      <c r="G21" s="75"/>
      <c r="H21" s="76">
        <f t="shared" si="2"/>
        <v>0</v>
      </c>
      <c r="I21" s="61"/>
      <c r="J21" s="61"/>
      <c r="K21" s="30"/>
      <c r="L21" s="31"/>
      <c r="M21" s="31">
        <v>496.67</v>
      </c>
      <c r="N21" s="35">
        <f t="shared" si="3"/>
        <v>496.67</v>
      </c>
      <c r="O21" s="38">
        <v>496.67</v>
      </c>
      <c r="P21" s="163">
        <v>295.33</v>
      </c>
      <c r="R21" s="2"/>
    </row>
    <row r="22" spans="1:18" ht="30" customHeight="1">
      <c r="A22" s="37">
        <v>12</v>
      </c>
      <c r="B22" s="28">
        <v>41738</v>
      </c>
      <c r="C22" s="29" t="s">
        <v>59</v>
      </c>
      <c r="D22" s="39" t="s">
        <v>71</v>
      </c>
      <c r="E22" s="59"/>
      <c r="F22" s="59" t="s">
        <v>47</v>
      </c>
      <c r="G22" s="75"/>
      <c r="H22" s="76">
        <f t="shared" si="2"/>
        <v>0</v>
      </c>
      <c r="I22" s="61"/>
      <c r="J22" s="61">
        <v>2150</v>
      </c>
      <c r="K22" s="30"/>
      <c r="L22" s="31"/>
      <c r="M22" s="31"/>
      <c r="N22" s="35">
        <f t="shared" si="3"/>
        <v>2150</v>
      </c>
      <c r="O22" s="38"/>
      <c r="P22" s="102">
        <v>1243.33</v>
      </c>
      <c r="R22" s="2"/>
    </row>
    <row r="23" spans="1:18" ht="30" customHeight="1">
      <c r="A23" s="37">
        <v>13</v>
      </c>
      <c r="B23" s="28">
        <v>41743</v>
      </c>
      <c r="C23" s="29" t="s">
        <v>72</v>
      </c>
      <c r="D23" s="39" t="s">
        <v>71</v>
      </c>
      <c r="E23" s="59"/>
      <c r="F23" s="59" t="s">
        <v>47</v>
      </c>
      <c r="G23" s="75"/>
      <c r="H23" s="76">
        <f t="shared" si="2"/>
        <v>0</v>
      </c>
      <c r="I23" s="61"/>
      <c r="J23" s="61">
        <v>3042.2</v>
      </c>
      <c r="K23" s="30"/>
      <c r="L23" s="31"/>
      <c r="M23" s="31"/>
      <c r="N23" s="35">
        <f t="shared" si="3"/>
        <v>3042.2</v>
      </c>
      <c r="O23" s="38"/>
      <c r="P23" s="102">
        <v>1753.64</v>
      </c>
      <c r="R23" s="2"/>
    </row>
    <row r="24" spans="1:18" ht="30" customHeight="1">
      <c r="A24" s="37">
        <v>14</v>
      </c>
      <c r="B24" s="28"/>
      <c r="C24" s="29"/>
      <c r="D24" s="39"/>
      <c r="E24" s="59"/>
      <c r="F24" s="59"/>
      <c r="G24" s="75"/>
      <c r="H24" s="76">
        <f t="shared" si="2"/>
        <v>0</v>
      </c>
      <c r="I24" s="61"/>
      <c r="J24" s="61"/>
      <c r="K24" s="30"/>
      <c r="L24" s="31"/>
      <c r="M24" s="31"/>
      <c r="N24" s="35">
        <f t="shared" si="3"/>
        <v>0</v>
      </c>
      <c r="O24" s="38"/>
      <c r="P24" s="102"/>
      <c r="R24" s="2"/>
    </row>
    <row r="25" spans="1:18">
      <c r="P25" s="103"/>
    </row>
    <row r="26" spans="1:18">
      <c r="A26" s="52"/>
      <c r="B26" s="53"/>
      <c r="C26" s="53"/>
      <c r="D26" s="53"/>
      <c r="E26" s="53"/>
      <c r="F26" s="53"/>
      <c r="G26" s="53"/>
      <c r="H26" s="53"/>
      <c r="I26" s="53"/>
      <c r="J26" s="77"/>
      <c r="K26" s="77"/>
      <c r="L26" s="53"/>
      <c r="M26" s="53"/>
      <c r="N26" s="53"/>
      <c r="O26" s="53"/>
      <c r="P26" s="104"/>
      <c r="Q26" s="3"/>
    </row>
    <row r="27" spans="1:18">
      <c r="A27" s="63"/>
      <c r="B27" s="64"/>
      <c r="C27" s="65"/>
      <c r="D27" s="66"/>
      <c r="E27" s="66"/>
      <c r="F27" s="67"/>
      <c r="G27" s="68"/>
      <c r="H27" s="69"/>
      <c r="I27" s="70"/>
      <c r="J27" s="77"/>
      <c r="K27" s="77"/>
      <c r="L27" s="70"/>
      <c r="M27" s="70"/>
      <c r="N27" s="71"/>
      <c r="O27" s="72"/>
      <c r="P27" s="77"/>
      <c r="Q27" s="3"/>
    </row>
    <row r="28" spans="1:18">
      <c r="A28" s="52"/>
      <c r="B28" s="62" t="s">
        <v>33</v>
      </c>
      <c r="C28" s="62"/>
      <c r="D28" s="62"/>
      <c r="E28" s="53"/>
      <c r="F28" s="53"/>
      <c r="G28" s="62" t="s">
        <v>34</v>
      </c>
      <c r="H28" s="62"/>
      <c r="I28" s="62"/>
      <c r="J28" s="77"/>
      <c r="K28" s="77"/>
      <c r="L28" s="62" t="s">
        <v>35</v>
      </c>
      <c r="M28" s="62"/>
      <c r="N28" s="62"/>
      <c r="O28" s="53"/>
      <c r="P28" s="77"/>
      <c r="Q28" s="3"/>
    </row>
    <row r="29" spans="1:18">
      <c r="A29" s="52"/>
      <c r="B29" s="53"/>
      <c r="C29" s="53"/>
      <c r="D29" s="53"/>
      <c r="E29" s="53"/>
      <c r="F29" s="53"/>
      <c r="G29" s="53"/>
      <c r="H29" s="53"/>
      <c r="I29" s="53"/>
      <c r="J29" s="77"/>
      <c r="K29" s="77"/>
      <c r="L29" s="53"/>
      <c r="M29" s="53"/>
      <c r="N29" s="53"/>
      <c r="O29" s="53"/>
      <c r="P29" s="77"/>
      <c r="Q29" s="3"/>
    </row>
    <row r="30" spans="1:18">
      <c r="A30" s="52"/>
      <c r="B30" s="53"/>
      <c r="C30" s="53"/>
      <c r="D30" s="53"/>
      <c r="E30" s="53"/>
      <c r="F30" s="53"/>
      <c r="G30" s="53"/>
      <c r="H30" s="53"/>
      <c r="I30" s="53"/>
      <c r="J30" s="77"/>
      <c r="K30" s="77"/>
      <c r="L30" s="53"/>
      <c r="M30" s="53"/>
      <c r="N30" s="53"/>
      <c r="O30" s="53"/>
      <c r="P30" s="77"/>
      <c r="Q30" s="3"/>
    </row>
  </sheetData>
  <mergeCells count="23">
    <mergeCell ref="G8:G9"/>
    <mergeCell ref="H8:H10"/>
    <mergeCell ref="A8:A10"/>
    <mergeCell ref="C8:C10"/>
    <mergeCell ref="D8:D10"/>
    <mergeCell ref="E8:E10"/>
    <mergeCell ref="F8:F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7 N11:N24">
      <formula1>0</formula1>
      <formula2>0</formula2>
    </dataValidation>
    <dataValidation type="decimal" operator="greaterThanOrEqual" allowBlank="1" showErrorMessage="1" errorTitle="Valore" error="Inserire un numero maggiore o uguale a 0 (zero)!" sqref="H27:M27 L11:M24 K17:K24 H12:J24 H11:K11">
      <formula1>0</formula1>
      <formula2>0</formula2>
    </dataValidation>
    <dataValidation type="textLength" operator="greaterThan" allowBlank="1" showErrorMessage="1" sqref="D27:E27 F19:F24">
      <formula1>1</formula1>
      <formula2>0</formula2>
    </dataValidation>
    <dataValidation type="textLength" operator="greaterThan" sqref="F27 G19:G24">
      <formula1>1</formula1>
      <formula2>0</formula2>
    </dataValidation>
    <dataValidation type="date" operator="greaterThanOrEqual" showErrorMessage="1" errorTitle="Data" error="Inserire una data superiore al 1/11/2000" sqref="B27 B11:B12">
      <formula1>36831</formula1>
      <formula2>0</formula2>
    </dataValidation>
    <dataValidation type="textLength" operator="greaterThan" allowBlank="1" sqref="C2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topLeftCell="D1" zoomScale="60" zoomScaleNormal="50" workbookViewId="0">
      <selection activeCell="R11" sqref="R11:R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2.5703125" style="2" bestFit="1" customWidth="1"/>
    <col min="20" max="16384" width="9.140625" style="2"/>
  </cols>
  <sheetData>
    <row r="1" spans="1:19" s="8" customFormat="1" ht="65.25" customHeight="1">
      <c r="A1" s="4"/>
      <c r="B1" s="121" t="s">
        <v>32</v>
      </c>
      <c r="C1" s="121"/>
      <c r="D1" s="122" t="s">
        <v>46</v>
      </c>
      <c r="E1" s="122"/>
      <c r="F1" s="46">
        <v>41699</v>
      </c>
      <c r="G1" s="45" t="s">
        <v>76</v>
      </c>
      <c r="L1" s="8" t="s">
        <v>2</v>
      </c>
      <c r="M1" s="3">
        <f>+P1-N7</f>
        <v>0</v>
      </c>
      <c r="N1" s="5" t="s">
        <v>22</v>
      </c>
      <c r="O1" s="6"/>
      <c r="P1" s="79">
        <f>SUM(H7:M7)</f>
        <v>125100</v>
      </c>
      <c r="Q1" s="3" t="s">
        <v>36</v>
      </c>
      <c r="R1" s="113">
        <f>SUM(P11:P14)</f>
        <v>147.07</v>
      </c>
      <c r="S1" s="110">
        <f>SUM(R11:R14)</f>
        <v>70.06</v>
      </c>
    </row>
    <row r="2" spans="1:19" s="8" customFormat="1" ht="57.75" customHeight="1">
      <c r="A2" s="4"/>
      <c r="B2" s="123" t="s">
        <v>8</v>
      </c>
      <c r="C2" s="123"/>
      <c r="D2" s="122"/>
      <c r="E2" s="122"/>
      <c r="F2" s="9"/>
      <c r="G2" s="9"/>
      <c r="N2" s="10" t="s">
        <v>30</v>
      </c>
      <c r="O2" s="11"/>
      <c r="P2" s="12"/>
      <c r="Q2" s="3" t="s">
        <v>1</v>
      </c>
      <c r="R2" s="113"/>
      <c r="S2" s="110"/>
    </row>
    <row r="3" spans="1:19" s="8" customFormat="1" ht="35.25" customHeight="1">
      <c r="A3" s="4"/>
      <c r="B3" s="123" t="s">
        <v>9</v>
      </c>
      <c r="C3" s="123"/>
      <c r="D3" s="122" t="s">
        <v>1</v>
      </c>
      <c r="E3" s="122"/>
      <c r="N3" s="10" t="s">
        <v>29</v>
      </c>
      <c r="O3" s="11"/>
      <c r="P3" s="80">
        <f>+O7</f>
        <v>55000</v>
      </c>
      <c r="Q3" s="13"/>
      <c r="R3" s="113">
        <f>P14</f>
        <v>64.5</v>
      </c>
      <c r="S3" s="110">
        <f>R14</f>
        <v>23.12</v>
      </c>
    </row>
    <row r="4" spans="1:19" s="8" customFormat="1" ht="35.25" customHeight="1" thickBot="1">
      <c r="A4" s="4"/>
      <c r="D4" s="14"/>
      <c r="E4" s="14"/>
      <c r="F4" s="10" t="s">
        <v>26</v>
      </c>
      <c r="G4" s="81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3"/>
      <c r="S4" s="110"/>
    </row>
    <row r="5" spans="1:19" s="8" customFormat="1" ht="43.5" customHeight="1" thickTop="1" thickBot="1">
      <c r="A5" s="4"/>
      <c r="B5" s="19" t="s">
        <v>10</v>
      </c>
      <c r="C5" s="20"/>
      <c r="D5" s="51">
        <v>4</v>
      </c>
      <c r="E5" s="14"/>
      <c r="F5" s="10" t="s">
        <v>27</v>
      </c>
      <c r="G5" s="81">
        <v>1.1100000000000001</v>
      </c>
      <c r="N5" s="126" t="s">
        <v>31</v>
      </c>
      <c r="O5" s="126"/>
      <c r="P5" s="82">
        <f>P1-P2-P3</f>
        <v>70100</v>
      </c>
      <c r="Q5" s="13"/>
      <c r="R5" s="113">
        <f>R1-R3</f>
        <v>82.57</v>
      </c>
      <c r="S5" s="110">
        <f>S1-S3</f>
        <v>46.94</v>
      </c>
    </row>
    <row r="6" spans="1:19" s="8" customFormat="1" ht="43.5" customHeight="1" thickTop="1" thickBot="1">
      <c r="A6" s="4"/>
      <c r="B6" s="83" t="s">
        <v>75</v>
      </c>
      <c r="C6" s="83"/>
      <c r="D6" s="14"/>
      <c r="E6" s="14"/>
      <c r="F6" s="10" t="s">
        <v>28</v>
      </c>
      <c r="G6" s="84">
        <v>11.11</v>
      </c>
      <c r="Q6" s="13"/>
    </row>
    <row r="7" spans="1:19" s="8" customFormat="1" ht="27" customHeight="1" thickTop="1" thickBot="1">
      <c r="A7" s="152" t="s">
        <v>38</v>
      </c>
      <c r="B7" s="153"/>
      <c r="C7" s="154"/>
      <c r="D7" s="155" t="s">
        <v>12</v>
      </c>
      <c r="E7" s="156"/>
      <c r="F7" s="156"/>
      <c r="G7" s="85">
        <f t="shared" ref="G7:O7" si="0">SUM(G11:G20)</f>
        <v>0</v>
      </c>
      <c r="H7" s="86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55000</v>
      </c>
      <c r="M7" s="88">
        <f t="shared" si="0"/>
        <v>70100</v>
      </c>
      <c r="N7" s="89">
        <f t="shared" si="0"/>
        <v>125100</v>
      </c>
      <c r="O7" s="90">
        <f t="shared" si="0"/>
        <v>55000</v>
      </c>
    </row>
    <row r="8" spans="1:19" ht="36" customHeight="1" thickTop="1" thickBot="1">
      <c r="A8" s="138"/>
      <c r="B8" s="143" t="s">
        <v>11</v>
      </c>
      <c r="C8" s="143" t="s">
        <v>24</v>
      </c>
      <c r="D8" s="157" t="s">
        <v>17</v>
      </c>
      <c r="E8" s="143" t="s">
        <v>39</v>
      </c>
      <c r="F8" s="159" t="s">
        <v>40</v>
      </c>
      <c r="G8" s="160" t="s">
        <v>14</v>
      </c>
      <c r="H8" s="162" t="s">
        <v>15</v>
      </c>
      <c r="I8" s="120" t="s">
        <v>16</v>
      </c>
      <c r="J8" s="119" t="s">
        <v>18</v>
      </c>
      <c r="K8" s="119" t="s">
        <v>19</v>
      </c>
      <c r="L8" s="127" t="s">
        <v>20</v>
      </c>
      <c r="M8" s="128"/>
      <c r="N8" s="132" t="s">
        <v>22</v>
      </c>
      <c r="O8" s="118" t="s">
        <v>23</v>
      </c>
      <c r="P8" s="145" t="s">
        <v>43</v>
      </c>
      <c r="Q8" s="2"/>
    </row>
    <row r="9" spans="1:19" ht="36" customHeight="1" thickTop="1" thickBot="1">
      <c r="A9" s="138"/>
      <c r="B9" s="143" t="s">
        <v>37</v>
      </c>
      <c r="C9" s="143"/>
      <c r="D9" s="158"/>
      <c r="E9" s="143"/>
      <c r="F9" s="159"/>
      <c r="G9" s="161"/>
      <c r="H9" s="162" t="s">
        <v>4</v>
      </c>
      <c r="I9" s="120" t="s">
        <v>4</v>
      </c>
      <c r="J9" s="120"/>
      <c r="K9" s="120" t="s">
        <v>3</v>
      </c>
      <c r="L9" s="148" t="s">
        <v>21</v>
      </c>
      <c r="M9" s="150" t="s">
        <v>25</v>
      </c>
      <c r="N9" s="132"/>
      <c r="O9" s="118"/>
      <c r="P9" s="146"/>
      <c r="Q9" s="2"/>
      <c r="R9" s="112" t="s">
        <v>74</v>
      </c>
    </row>
    <row r="10" spans="1:19" ht="37.5" customHeight="1" thickTop="1" thickBot="1">
      <c r="A10" s="138"/>
      <c r="B10" s="143"/>
      <c r="C10" s="143"/>
      <c r="D10" s="158"/>
      <c r="E10" s="143"/>
      <c r="F10" s="159"/>
      <c r="G10" s="91" t="s">
        <v>0</v>
      </c>
      <c r="H10" s="162"/>
      <c r="I10" s="120"/>
      <c r="J10" s="120"/>
      <c r="K10" s="120"/>
      <c r="L10" s="149"/>
      <c r="M10" s="151"/>
      <c r="N10" s="132"/>
      <c r="O10" s="118"/>
      <c r="P10" s="147"/>
      <c r="Q10" s="2"/>
      <c r="R10" s="114"/>
    </row>
    <row r="11" spans="1:19" ht="30" customHeight="1" thickTop="1">
      <c r="A11" s="27">
        <v>1</v>
      </c>
      <c r="B11" s="42">
        <v>41722</v>
      </c>
      <c r="C11" s="29" t="s">
        <v>63</v>
      </c>
      <c r="D11" s="92" t="s">
        <v>64</v>
      </c>
      <c r="E11" s="92" t="s">
        <v>65</v>
      </c>
      <c r="F11" s="93"/>
      <c r="G11" s="94"/>
      <c r="H11" s="95">
        <f>IF($D$3="si",($G$5/$G$6*G11),IF($D$3="no",G11*$G$4,0))</f>
        <v>0</v>
      </c>
      <c r="I11" s="30"/>
      <c r="J11" s="31"/>
      <c r="K11" s="96"/>
      <c r="L11" s="96"/>
      <c r="M11" s="34">
        <v>10000</v>
      </c>
      <c r="N11" s="35">
        <f>SUM(H11:M11)</f>
        <v>10000</v>
      </c>
      <c r="O11" s="36"/>
      <c r="P11" s="97">
        <v>11.78</v>
      </c>
      <c r="Q11" s="2"/>
      <c r="R11" s="114">
        <v>6.71</v>
      </c>
    </row>
    <row r="12" spans="1:19" ht="30" customHeight="1">
      <c r="A12" s="37">
        <v>2</v>
      </c>
      <c r="B12" s="42">
        <v>41722</v>
      </c>
      <c r="C12" s="39" t="s">
        <v>63</v>
      </c>
      <c r="D12" s="92" t="s">
        <v>66</v>
      </c>
      <c r="E12" s="92" t="s">
        <v>65</v>
      </c>
      <c r="F12" s="93"/>
      <c r="G12" s="98"/>
      <c r="H12" s="95">
        <f>IF($D$3="si",($G$5/$G$6*G12),IF($D$3="no",G12*$G$4,0))</f>
        <v>0</v>
      </c>
      <c r="I12" s="30"/>
      <c r="J12" s="31"/>
      <c r="K12" s="96"/>
      <c r="L12" s="33"/>
      <c r="M12" s="34">
        <v>18100</v>
      </c>
      <c r="N12" s="35">
        <f>SUM(H12:M12)</f>
        <v>18100</v>
      </c>
      <c r="O12" s="38"/>
      <c r="P12" s="97">
        <v>21.32</v>
      </c>
      <c r="Q12" s="2"/>
      <c r="R12" s="114">
        <v>12.07</v>
      </c>
    </row>
    <row r="13" spans="1:19" ht="30" customHeight="1">
      <c r="A13" s="37">
        <v>3</v>
      </c>
      <c r="B13" s="28">
        <v>41722</v>
      </c>
      <c r="C13" s="29" t="s">
        <v>63</v>
      </c>
      <c r="D13" s="92" t="s">
        <v>67</v>
      </c>
      <c r="E13" s="92" t="s">
        <v>65</v>
      </c>
      <c r="F13" s="93"/>
      <c r="G13" s="98"/>
      <c r="H13" s="95">
        <f t="shared" ref="H13:H20" si="1">IF($D$3="si",($G$5/$G$6*G13),IF($D$3="no",G13*$G$4,0))</f>
        <v>0</v>
      </c>
      <c r="I13" s="30"/>
      <c r="J13" s="31"/>
      <c r="K13" s="96"/>
      <c r="L13" s="33"/>
      <c r="M13" s="34">
        <v>42000</v>
      </c>
      <c r="N13" s="35">
        <f t="shared" ref="N13:N20" si="2">SUM(H13:M13)</f>
        <v>42000</v>
      </c>
      <c r="O13" s="38"/>
      <c r="P13" s="99">
        <v>49.47</v>
      </c>
      <c r="Q13" s="2"/>
      <c r="R13" s="114">
        <v>28.16</v>
      </c>
    </row>
    <row r="14" spans="1:19" ht="30" customHeight="1">
      <c r="A14" s="37">
        <v>4</v>
      </c>
      <c r="B14" s="28">
        <v>41723</v>
      </c>
      <c r="C14" s="29" t="s">
        <v>63</v>
      </c>
      <c r="D14" s="92" t="s">
        <v>77</v>
      </c>
      <c r="E14" s="92" t="s">
        <v>65</v>
      </c>
      <c r="F14" s="93"/>
      <c r="G14" s="98"/>
      <c r="H14" s="95">
        <f t="shared" si="1"/>
        <v>0</v>
      </c>
      <c r="I14" s="30"/>
      <c r="J14" s="31"/>
      <c r="K14" s="96"/>
      <c r="L14" s="33">
        <v>55000</v>
      </c>
      <c r="M14" s="34"/>
      <c r="N14" s="35">
        <f t="shared" si="2"/>
        <v>55000</v>
      </c>
      <c r="O14" s="38">
        <v>55000</v>
      </c>
      <c r="P14" s="100">
        <v>64.5</v>
      </c>
      <c r="Q14" s="2"/>
      <c r="R14" s="114">
        <v>23.12</v>
      </c>
    </row>
    <row r="15" spans="1:19" ht="30" customHeight="1">
      <c r="A15" s="37">
        <v>5</v>
      </c>
      <c r="B15" s="28"/>
      <c r="C15" s="29"/>
      <c r="D15" s="92"/>
      <c r="E15" s="92"/>
      <c r="F15" s="93"/>
      <c r="G15" s="98"/>
      <c r="H15" s="95">
        <f t="shared" si="1"/>
        <v>0</v>
      </c>
      <c r="I15" s="30"/>
      <c r="J15" s="31"/>
      <c r="K15" s="96"/>
      <c r="L15" s="33"/>
      <c r="M15" s="34"/>
      <c r="N15" s="35">
        <f t="shared" si="2"/>
        <v>0</v>
      </c>
      <c r="O15" s="38"/>
      <c r="P15" s="101"/>
      <c r="Q15" s="2"/>
      <c r="R15" s="114"/>
    </row>
    <row r="16" spans="1:19" ht="30" customHeight="1">
      <c r="A16" s="37">
        <v>6</v>
      </c>
      <c r="B16" s="28"/>
      <c r="C16" s="29"/>
      <c r="D16" s="92"/>
      <c r="E16" s="92"/>
      <c r="F16" s="93"/>
      <c r="G16" s="98"/>
      <c r="H16" s="95">
        <f t="shared" si="1"/>
        <v>0</v>
      </c>
      <c r="I16" s="30"/>
      <c r="J16" s="31"/>
      <c r="K16" s="96"/>
      <c r="L16" s="33"/>
      <c r="M16" s="34"/>
      <c r="N16" s="35">
        <f t="shared" si="2"/>
        <v>0</v>
      </c>
      <c r="O16" s="38"/>
      <c r="P16" s="100"/>
      <c r="Q16" s="2"/>
    </row>
    <row r="17" spans="1:17" ht="30" customHeight="1">
      <c r="A17" s="37">
        <v>7</v>
      </c>
      <c r="B17" s="28"/>
      <c r="D17" s="29"/>
      <c r="E17" s="92"/>
      <c r="F17" s="93"/>
      <c r="G17" s="98"/>
      <c r="H17" s="95">
        <f t="shared" si="1"/>
        <v>0</v>
      </c>
      <c r="I17" s="30"/>
      <c r="J17" s="31"/>
      <c r="K17" s="96"/>
      <c r="L17" s="33"/>
      <c r="M17" s="34"/>
      <c r="N17" s="35">
        <f t="shared" si="2"/>
        <v>0</v>
      </c>
      <c r="O17" s="38"/>
      <c r="P17" s="100"/>
      <c r="Q17" s="2"/>
    </row>
    <row r="18" spans="1:17" ht="30" customHeight="1">
      <c r="A18" s="37">
        <v>8</v>
      </c>
      <c r="B18" s="28"/>
      <c r="D18" s="29"/>
      <c r="E18" s="92"/>
      <c r="F18" s="93"/>
      <c r="G18" s="98"/>
      <c r="H18" s="95">
        <f t="shared" si="1"/>
        <v>0</v>
      </c>
      <c r="I18" s="30"/>
      <c r="J18" s="31"/>
      <c r="K18" s="96"/>
      <c r="L18" s="33"/>
      <c r="M18" s="34"/>
      <c r="N18" s="35">
        <f t="shared" si="2"/>
        <v>0</v>
      </c>
      <c r="O18" s="38"/>
      <c r="P18" s="100"/>
      <c r="Q18" s="2"/>
    </row>
    <row r="19" spans="1:17" ht="30" customHeight="1">
      <c r="A19" s="37">
        <v>9</v>
      </c>
      <c r="B19" s="28"/>
      <c r="C19" s="39"/>
      <c r="D19" s="92"/>
      <c r="E19" s="92"/>
      <c r="F19" s="40"/>
      <c r="G19" s="98"/>
      <c r="H19" s="95">
        <f t="shared" si="1"/>
        <v>0</v>
      </c>
      <c r="I19" s="30"/>
      <c r="J19" s="31"/>
      <c r="K19" s="96"/>
      <c r="L19" s="33"/>
      <c r="M19" s="34"/>
      <c r="N19" s="35">
        <f t="shared" si="2"/>
        <v>0</v>
      </c>
      <c r="O19" s="38"/>
      <c r="P19" s="100"/>
      <c r="Q19" s="2"/>
    </row>
    <row r="20" spans="1:17" ht="30" customHeight="1">
      <c r="A20" s="37">
        <v>10</v>
      </c>
      <c r="B20" s="28"/>
      <c r="C20" s="39"/>
      <c r="D20" s="92"/>
      <c r="E20" s="92"/>
      <c r="F20" s="40"/>
      <c r="G20" s="98"/>
      <c r="H20" s="95">
        <f t="shared" si="1"/>
        <v>0</v>
      </c>
      <c r="I20" s="30"/>
      <c r="J20" s="31"/>
      <c r="K20" s="96"/>
      <c r="L20" s="33"/>
      <c r="M20" s="34"/>
      <c r="N20" s="35">
        <f t="shared" si="2"/>
        <v>0</v>
      </c>
      <c r="O20" s="38"/>
      <c r="P20" s="100"/>
      <c r="Q20" s="2"/>
    </row>
    <row r="21" spans="1:17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Q21" s="2"/>
    </row>
    <row r="22" spans="1:17">
      <c r="A22" s="63"/>
      <c r="B22" s="64"/>
      <c r="C22" s="65"/>
      <c r="D22" s="66"/>
      <c r="E22" s="66"/>
      <c r="F22" s="67"/>
      <c r="G22" s="68"/>
      <c r="H22" s="69"/>
      <c r="I22" s="70"/>
      <c r="J22" s="70"/>
      <c r="K22" s="70"/>
      <c r="L22" s="70"/>
      <c r="M22" s="70"/>
      <c r="N22" s="71"/>
      <c r="O22" s="72"/>
      <c r="Q22" s="2"/>
    </row>
    <row r="23" spans="1:17">
      <c r="A23" s="52"/>
      <c r="B23" s="62" t="s">
        <v>5</v>
      </c>
      <c r="C23" s="62"/>
      <c r="D23" s="62"/>
      <c r="E23" s="53"/>
      <c r="F23" s="53"/>
      <c r="G23" s="62" t="s">
        <v>7</v>
      </c>
      <c r="H23" s="62"/>
      <c r="I23" s="62"/>
      <c r="J23" s="53"/>
      <c r="K23" s="53"/>
      <c r="L23" s="62" t="s">
        <v>6</v>
      </c>
      <c r="M23" s="62"/>
      <c r="N23" s="62"/>
      <c r="O23" s="53"/>
      <c r="Q23" s="2"/>
    </row>
    <row r="24" spans="1:17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Q24" s="2"/>
    </row>
    <row r="25" spans="1:17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Q25" s="2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2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2:M22 J13:L20 H12:H20 I17:I20 J11:M12 H11:I11 M18:M20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textLength" operator="greaterThan" sqref="F22 F19:F20">
      <formula1>1</formula1>
      <formula2>0</formula2>
    </dataValidation>
    <dataValidation type="date" operator="greaterThanOrEqual" showErrorMessage="1" errorTitle="Data" error="Inserire una data superiore al 1/11/2000" sqref="B22 B11:B12">
      <formula1>36831</formula1>
      <formula2>0</formula2>
    </dataValidation>
    <dataValidation type="textLength" operator="greaterThan" allowBlank="1" sqref="C22 C12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topLeftCell="D1" zoomScale="60" zoomScaleNormal="50" workbookViewId="0">
      <selection activeCell="M27" sqref="M2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0.85546875" style="2" bestFit="1" customWidth="1"/>
    <col min="20" max="16384" width="9.140625" style="2"/>
  </cols>
  <sheetData>
    <row r="1" spans="1:20" s="8" customFormat="1" ht="65.25" customHeight="1">
      <c r="A1" s="4"/>
      <c r="B1" s="106" t="s">
        <v>32</v>
      </c>
      <c r="C1" s="106"/>
      <c r="D1" s="107" t="s">
        <v>46</v>
      </c>
      <c r="E1" s="107"/>
      <c r="F1" s="46">
        <v>41699</v>
      </c>
      <c r="G1" s="45" t="s">
        <v>78</v>
      </c>
      <c r="L1" s="8" t="s">
        <v>2</v>
      </c>
      <c r="M1" s="3" t="e">
        <f>+P1-#REF!</f>
        <v>#REF!</v>
      </c>
      <c r="N1" s="5" t="s">
        <v>22</v>
      </c>
      <c r="O1" s="6"/>
      <c r="P1" s="79">
        <f>SUM(H7:M7)</f>
        <v>7</v>
      </c>
      <c r="Q1" s="3" t="s">
        <v>36</v>
      </c>
      <c r="R1" s="113">
        <f>P11</f>
        <v>8.8800000000000008</v>
      </c>
      <c r="S1" s="110">
        <f>R11</f>
        <v>5.22</v>
      </c>
      <c r="T1" s="115"/>
    </row>
    <row r="2" spans="1:20" s="8" customFormat="1" ht="57.75" customHeight="1">
      <c r="A2" s="4"/>
      <c r="B2" s="108" t="s">
        <v>8</v>
      </c>
      <c r="C2" s="108"/>
      <c r="D2" s="107"/>
      <c r="E2" s="107"/>
      <c r="F2" s="9"/>
      <c r="G2" s="9"/>
      <c r="N2" s="10" t="s">
        <v>30</v>
      </c>
      <c r="O2" s="11"/>
      <c r="P2" s="12"/>
      <c r="Q2" s="3" t="s">
        <v>1</v>
      </c>
      <c r="R2" s="113"/>
      <c r="S2" s="110"/>
      <c r="T2" s="115"/>
    </row>
    <row r="3" spans="1:20" s="8" customFormat="1" ht="35.25" customHeight="1">
      <c r="A3" s="4"/>
      <c r="B3" s="108" t="s">
        <v>9</v>
      </c>
      <c r="C3" s="108"/>
      <c r="D3" s="107" t="s">
        <v>1</v>
      </c>
      <c r="E3" s="107"/>
      <c r="N3" s="10" t="s">
        <v>29</v>
      </c>
      <c r="O3" s="11"/>
      <c r="P3" s="80">
        <f>O7</f>
        <v>7</v>
      </c>
      <c r="Q3" s="13"/>
      <c r="R3" s="113">
        <f>P11</f>
        <v>8.8800000000000008</v>
      </c>
      <c r="S3" s="110">
        <f>R11</f>
        <v>5.22</v>
      </c>
      <c r="T3" s="115"/>
    </row>
    <row r="4" spans="1:20" s="8" customFormat="1" ht="35.25" customHeight="1" thickBot="1">
      <c r="A4" s="4"/>
      <c r="D4" s="14"/>
      <c r="E4" s="14"/>
      <c r="F4" s="10" t="s">
        <v>26</v>
      </c>
      <c r="G4" s="81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3"/>
      <c r="S4" s="110"/>
      <c r="T4" s="115"/>
    </row>
    <row r="5" spans="1:20" s="8" customFormat="1" ht="43.5" customHeight="1" thickTop="1" thickBot="1">
      <c r="A5" s="4"/>
      <c r="B5" s="19" t="s">
        <v>10</v>
      </c>
      <c r="C5" s="20"/>
      <c r="D5" s="51">
        <v>1</v>
      </c>
      <c r="E5" s="14"/>
      <c r="F5" s="10" t="s">
        <v>27</v>
      </c>
      <c r="G5" s="81">
        <v>1.1100000000000001</v>
      </c>
      <c r="N5" s="109" t="s">
        <v>31</v>
      </c>
      <c r="O5" s="109"/>
      <c r="P5" s="82">
        <f>P1-P2-P3</f>
        <v>0</v>
      </c>
      <c r="Q5" s="13"/>
      <c r="R5" s="113">
        <f>R1-R3</f>
        <v>0</v>
      </c>
      <c r="S5" s="110">
        <f>S1-S3</f>
        <v>0</v>
      </c>
      <c r="T5" s="115"/>
    </row>
    <row r="6" spans="1:20" s="8" customFormat="1" ht="43.5" customHeight="1" thickTop="1" thickBot="1">
      <c r="A6" s="4"/>
      <c r="B6" s="83" t="s">
        <v>79</v>
      </c>
      <c r="C6" s="83"/>
      <c r="D6" s="14"/>
      <c r="E6" s="14"/>
      <c r="F6" s="10" t="s">
        <v>28</v>
      </c>
      <c r="G6" s="84">
        <v>11.11</v>
      </c>
      <c r="Q6" s="13"/>
      <c r="R6" s="115"/>
      <c r="S6" s="115"/>
      <c r="T6" s="115"/>
    </row>
    <row r="7" spans="1:20" s="8" customFormat="1" ht="27" customHeight="1" thickTop="1" thickBot="1">
      <c r="A7" s="152" t="s">
        <v>38</v>
      </c>
      <c r="B7" s="153"/>
      <c r="C7" s="154"/>
      <c r="D7" s="155" t="s">
        <v>12</v>
      </c>
      <c r="E7" s="156"/>
      <c r="F7" s="156"/>
      <c r="G7" s="85">
        <f t="shared" ref="G7:O7" si="0">SUM(G11:G17)</f>
        <v>0</v>
      </c>
      <c r="H7" s="86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8">
        <f t="shared" si="0"/>
        <v>7</v>
      </c>
      <c r="N7" s="89">
        <f t="shared" si="0"/>
        <v>7</v>
      </c>
      <c r="O7" s="90">
        <f t="shared" si="0"/>
        <v>7</v>
      </c>
    </row>
    <row r="8" spans="1:20" ht="36" customHeight="1" thickTop="1" thickBot="1">
      <c r="A8" s="138"/>
      <c r="B8" s="143" t="s">
        <v>11</v>
      </c>
      <c r="C8" s="143" t="s">
        <v>24</v>
      </c>
      <c r="D8" s="157" t="s">
        <v>17</v>
      </c>
      <c r="E8" s="143" t="s">
        <v>39</v>
      </c>
      <c r="F8" s="159" t="s">
        <v>40</v>
      </c>
      <c r="G8" s="160" t="s">
        <v>14</v>
      </c>
      <c r="H8" s="162" t="s">
        <v>15</v>
      </c>
      <c r="I8" s="120" t="s">
        <v>16</v>
      </c>
      <c r="J8" s="119" t="s">
        <v>18</v>
      </c>
      <c r="K8" s="119" t="s">
        <v>19</v>
      </c>
      <c r="L8" s="127" t="s">
        <v>20</v>
      </c>
      <c r="M8" s="128"/>
      <c r="N8" s="132" t="s">
        <v>22</v>
      </c>
      <c r="O8" s="118" t="s">
        <v>23</v>
      </c>
      <c r="P8" s="145" t="s">
        <v>43</v>
      </c>
      <c r="Q8" s="2"/>
    </row>
    <row r="9" spans="1:20" ht="36" customHeight="1" thickTop="1" thickBot="1">
      <c r="A9" s="138"/>
      <c r="B9" s="143" t="s">
        <v>37</v>
      </c>
      <c r="C9" s="143"/>
      <c r="D9" s="158"/>
      <c r="E9" s="143"/>
      <c r="F9" s="159"/>
      <c r="G9" s="161"/>
      <c r="H9" s="162" t="s">
        <v>4</v>
      </c>
      <c r="I9" s="120" t="s">
        <v>4</v>
      </c>
      <c r="J9" s="120"/>
      <c r="K9" s="120" t="s">
        <v>3</v>
      </c>
      <c r="L9" s="148" t="s">
        <v>21</v>
      </c>
      <c r="M9" s="150" t="s">
        <v>25</v>
      </c>
      <c r="N9" s="132"/>
      <c r="O9" s="118"/>
      <c r="P9" s="146"/>
      <c r="Q9" s="2"/>
      <c r="R9" s="112" t="s">
        <v>74</v>
      </c>
    </row>
    <row r="10" spans="1:20" ht="37.5" customHeight="1" thickTop="1" thickBot="1">
      <c r="A10" s="138"/>
      <c r="B10" s="143"/>
      <c r="C10" s="143"/>
      <c r="D10" s="158"/>
      <c r="E10" s="143"/>
      <c r="F10" s="159"/>
      <c r="G10" s="91" t="s">
        <v>0</v>
      </c>
      <c r="H10" s="162"/>
      <c r="I10" s="120"/>
      <c r="J10" s="120"/>
      <c r="K10" s="120"/>
      <c r="L10" s="149"/>
      <c r="M10" s="151"/>
      <c r="N10" s="132"/>
      <c r="O10" s="118"/>
      <c r="P10" s="147"/>
      <c r="Q10" s="2"/>
      <c r="R10" s="114"/>
    </row>
    <row r="11" spans="1:20" ht="30" customHeight="1" thickTop="1">
      <c r="A11" s="27">
        <v>1</v>
      </c>
      <c r="B11" s="42">
        <v>41724</v>
      </c>
      <c r="C11" s="29" t="s">
        <v>68</v>
      </c>
      <c r="D11" s="92" t="s">
        <v>64</v>
      </c>
      <c r="E11" s="92" t="s">
        <v>80</v>
      </c>
      <c r="F11" s="93" t="s">
        <v>79</v>
      </c>
      <c r="G11" s="94"/>
      <c r="H11" s="95">
        <f>IF($D$3="si",($G$5/$G$6*G11),IF($D$3="no",G11*$G$4,0))</f>
        <v>0</v>
      </c>
      <c r="I11" s="30"/>
      <c r="J11" s="31"/>
      <c r="K11" s="105"/>
      <c r="L11" s="96"/>
      <c r="M11" s="34">
        <v>7</v>
      </c>
      <c r="N11" s="35">
        <f>SUM(H11:M11)</f>
        <v>7</v>
      </c>
      <c r="O11" s="36">
        <v>7</v>
      </c>
      <c r="P11" s="97">
        <v>8.8800000000000008</v>
      </c>
      <c r="Q11" s="2"/>
      <c r="R11" s="114">
        <v>5.22</v>
      </c>
    </row>
    <row r="12" spans="1:20" ht="30" customHeight="1">
      <c r="A12" s="37">
        <v>2</v>
      </c>
      <c r="B12" s="42"/>
      <c r="C12" s="39"/>
      <c r="D12" s="92"/>
      <c r="E12" s="92"/>
      <c r="F12" s="93"/>
      <c r="G12" s="98"/>
      <c r="H12" s="95">
        <f>IF($D$3="si",($G$5/$G$6*G12),IF($D$3="no",G12*$G$4,0))</f>
        <v>0</v>
      </c>
      <c r="I12" s="30"/>
      <c r="J12" s="31"/>
      <c r="K12" s="96"/>
      <c r="L12" s="33"/>
      <c r="M12" s="34"/>
      <c r="N12" s="35">
        <f>SUM(H12:M12)</f>
        <v>0</v>
      </c>
      <c r="O12" s="38"/>
      <c r="P12" s="97"/>
      <c r="Q12" s="2"/>
    </row>
    <row r="13" spans="1:20" ht="30" customHeight="1">
      <c r="A13" s="37">
        <v>3</v>
      </c>
      <c r="B13" s="28"/>
      <c r="C13" s="29"/>
      <c r="D13" s="92"/>
      <c r="E13" s="92"/>
      <c r="F13" s="93"/>
      <c r="G13" s="98"/>
      <c r="H13" s="95">
        <f t="shared" ref="H13:H17" si="1">IF($D$3="si",($G$5/$G$6*G13),IF($D$3="no",G13*$G$4,0))</f>
        <v>0</v>
      </c>
      <c r="I13" s="30"/>
      <c r="J13" s="31"/>
      <c r="K13" s="96"/>
      <c r="L13" s="33"/>
      <c r="M13" s="34"/>
      <c r="N13" s="35">
        <f t="shared" ref="N13:N17" si="2">SUM(H13:M13)</f>
        <v>0</v>
      </c>
      <c r="O13" s="38"/>
      <c r="P13" s="99"/>
      <c r="Q13" s="2"/>
    </row>
    <row r="14" spans="1:20" ht="30" customHeight="1">
      <c r="A14" s="37">
        <v>4</v>
      </c>
      <c r="B14" s="28"/>
      <c r="C14" s="29"/>
      <c r="D14" s="92"/>
      <c r="E14" s="92"/>
      <c r="F14" s="93"/>
      <c r="G14" s="98"/>
      <c r="H14" s="95">
        <f t="shared" si="1"/>
        <v>0</v>
      </c>
      <c r="I14" s="30"/>
      <c r="J14" s="31"/>
      <c r="K14" s="96"/>
      <c r="L14" s="33"/>
      <c r="M14" s="34"/>
      <c r="N14" s="35">
        <f t="shared" si="2"/>
        <v>0</v>
      </c>
      <c r="O14" s="38"/>
      <c r="P14" s="100"/>
      <c r="Q14" s="2"/>
    </row>
    <row r="15" spans="1:20" ht="30" customHeight="1">
      <c r="A15" s="37">
        <v>5</v>
      </c>
      <c r="B15" s="28"/>
      <c r="C15" s="29"/>
      <c r="D15" s="92"/>
      <c r="E15" s="92"/>
      <c r="F15" s="93"/>
      <c r="G15" s="98"/>
      <c r="H15" s="95">
        <f t="shared" si="1"/>
        <v>0</v>
      </c>
      <c r="I15" s="30"/>
      <c r="J15" s="31"/>
      <c r="K15" s="96"/>
      <c r="L15" s="33"/>
      <c r="M15" s="34"/>
      <c r="N15" s="35">
        <f t="shared" si="2"/>
        <v>0</v>
      </c>
      <c r="O15" s="38"/>
      <c r="P15" s="101"/>
      <c r="Q15" s="2"/>
    </row>
    <row r="16" spans="1:20" ht="30" customHeight="1">
      <c r="A16" s="37">
        <v>6</v>
      </c>
      <c r="B16" s="28"/>
      <c r="C16" s="29"/>
      <c r="D16" s="92"/>
      <c r="E16" s="92"/>
      <c r="F16" s="93"/>
      <c r="G16" s="98"/>
      <c r="H16" s="95">
        <f t="shared" si="1"/>
        <v>0</v>
      </c>
      <c r="I16" s="30"/>
      <c r="J16" s="31"/>
      <c r="K16" s="96"/>
      <c r="L16" s="33"/>
      <c r="M16" s="34"/>
      <c r="N16" s="35">
        <f t="shared" si="2"/>
        <v>0</v>
      </c>
      <c r="O16" s="38"/>
      <c r="P16" s="100"/>
      <c r="Q16" s="2"/>
    </row>
    <row r="17" spans="1:17">
      <c r="A17" s="37">
        <v>7</v>
      </c>
      <c r="B17" s="28"/>
      <c r="D17" s="29"/>
      <c r="E17" s="92"/>
      <c r="F17" s="93"/>
      <c r="G17" s="98"/>
      <c r="H17" s="95">
        <f t="shared" si="1"/>
        <v>0</v>
      </c>
      <c r="I17" s="30"/>
      <c r="J17" s="31"/>
      <c r="K17" s="96"/>
      <c r="L17" s="33"/>
      <c r="M17" s="34"/>
      <c r="N17" s="35">
        <f t="shared" si="2"/>
        <v>0</v>
      </c>
      <c r="O17" s="38"/>
      <c r="P17" s="100"/>
      <c r="Q17" s="2"/>
    </row>
    <row r="18" spans="1:17">
      <c r="A18" s="37" t="s">
        <v>81</v>
      </c>
      <c r="B18" s="42"/>
      <c r="C18" s="39"/>
      <c r="D18" s="44"/>
      <c r="E18" s="40"/>
      <c r="F18" s="41"/>
      <c r="G18" s="98"/>
      <c r="H18" s="95">
        <f t="shared" ref="H18" si="3">IF($D$3="si",($G$5/$G$6*G18),IF($D$3="no",G18*$G$4,0))</f>
        <v>0</v>
      </c>
      <c r="I18" s="43"/>
      <c r="J18" s="32"/>
      <c r="K18" s="33"/>
      <c r="L18" s="33"/>
      <c r="M18" s="34"/>
      <c r="N18" s="35">
        <f t="shared" ref="N18" si="4">SUM(H18:M18)</f>
        <v>0</v>
      </c>
      <c r="O18" s="38"/>
      <c r="P18" s="100"/>
      <c r="Q18" s="2"/>
    </row>
    <row r="19" spans="1:17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Q19" s="2"/>
    </row>
    <row r="20" spans="1:17">
      <c r="A20" s="63"/>
      <c r="B20" s="64"/>
      <c r="C20" s="65"/>
      <c r="D20" s="66"/>
      <c r="E20" s="66"/>
      <c r="F20" s="67"/>
      <c r="G20" s="68"/>
      <c r="H20" s="69"/>
      <c r="I20" s="70"/>
      <c r="J20" s="70"/>
      <c r="K20" s="70"/>
      <c r="L20" s="70"/>
      <c r="M20" s="70"/>
      <c r="N20" s="71"/>
      <c r="O20" s="72"/>
      <c r="Q20" s="2"/>
    </row>
    <row r="21" spans="1:17">
      <c r="A21" s="52"/>
      <c r="B21" s="62" t="s">
        <v>5</v>
      </c>
      <c r="C21" s="62"/>
      <c r="D21" s="62"/>
      <c r="E21" s="53"/>
      <c r="F21" s="53"/>
      <c r="G21" s="62" t="s">
        <v>7</v>
      </c>
      <c r="H21" s="62"/>
      <c r="I21" s="62"/>
      <c r="J21" s="53"/>
      <c r="K21" s="53"/>
      <c r="L21" s="62" t="s">
        <v>6</v>
      </c>
      <c r="M21" s="62"/>
      <c r="N21" s="62"/>
      <c r="O21" s="53"/>
      <c r="Q21" s="2"/>
    </row>
    <row r="22" spans="1:17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Q22" s="2"/>
    </row>
    <row r="23" spans="1:17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Q23" s="2"/>
    </row>
  </sheetData>
  <mergeCells count="19">
    <mergeCell ref="A7:C7"/>
    <mergeCell ref="D7:F7"/>
    <mergeCell ref="A8:A10"/>
    <mergeCell ref="B8:B10"/>
    <mergeCell ref="C8:C10"/>
    <mergeCell ref="D8:D10"/>
    <mergeCell ref="E8:E10"/>
    <mergeCell ref="N8:N10"/>
    <mergeCell ref="O8:O10"/>
    <mergeCell ref="P8:P10"/>
    <mergeCell ref="F8:F10"/>
    <mergeCell ref="G8:G9"/>
    <mergeCell ref="H8:H10"/>
    <mergeCell ref="I8:I10"/>
    <mergeCell ref="J8:J10"/>
    <mergeCell ref="K8:K10"/>
    <mergeCell ref="L8:M8"/>
    <mergeCell ref="L9:L10"/>
    <mergeCell ref="M9:M10"/>
  </mergeCells>
  <conditionalFormatting sqref="M1">
    <cfRule type="cellIs" dxfId="1" priority="1" operator="notEqual">
      <formula>0</formula>
    </cfRule>
  </conditionalFormatting>
  <dataValidations count="11">
    <dataValidation type="textLength" operator="greaterThan" allowBlank="1" sqref="C20 C12 C18">
      <formula1>1</formula1>
      <formula2>0</formula2>
    </dataValidation>
    <dataValidation type="date" operator="greaterThanOrEqual" showErrorMessage="1" errorTitle="Data" error="Inserire una data superiore al 1/11/2000" sqref="B20 B18 B11:B12">
      <formula1>36831</formula1>
      <formula2>0</formula2>
    </dataValidation>
    <dataValidation type="textLength" operator="greaterThan" sqref="F20 F18">
      <formula1>1</formula1>
      <formula2>0</formula2>
    </dataValidation>
    <dataValidation type="textLength" operator="greaterThan" allowBlank="1" showErrorMessage="1" sqref="D20:E20 D18:E18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J13:L17 H12:H17 I17 J11:M12 H11:I11 H18:M18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topLeftCell="D1" zoomScale="60" zoomScaleNormal="50" workbookViewId="0">
      <selection activeCell="D13" sqref="D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4.42578125" style="2" bestFit="1" customWidth="1"/>
    <col min="20" max="16384" width="9.140625" style="2"/>
  </cols>
  <sheetData>
    <row r="1" spans="1:19" s="8" customFormat="1" ht="65.25" customHeight="1">
      <c r="A1" s="4"/>
      <c r="B1" s="106" t="s">
        <v>32</v>
      </c>
      <c r="C1" s="106"/>
      <c r="D1" s="107" t="s">
        <v>46</v>
      </c>
      <c r="E1" s="107"/>
      <c r="F1" s="46">
        <v>41699</v>
      </c>
      <c r="G1" s="45" t="s">
        <v>82</v>
      </c>
      <c r="L1" s="8" t="s">
        <v>2</v>
      </c>
      <c r="M1" s="3">
        <f>+P1-N7</f>
        <v>0</v>
      </c>
      <c r="N1" s="5" t="s">
        <v>22</v>
      </c>
      <c r="O1" s="6"/>
      <c r="P1" s="79">
        <f>SUM(H7:M7)</f>
        <v>819.8</v>
      </c>
      <c r="Q1" s="3" t="s">
        <v>36</v>
      </c>
      <c r="R1" s="113">
        <f>SUM(P11:P12)</f>
        <v>283.25</v>
      </c>
      <c r="S1" s="110">
        <f>SUM(R11:R12)</f>
        <v>167</v>
      </c>
    </row>
    <row r="2" spans="1:19" s="8" customFormat="1" ht="57.75" customHeight="1">
      <c r="A2" s="4"/>
      <c r="B2" s="108" t="s">
        <v>8</v>
      </c>
      <c r="C2" s="108"/>
      <c r="D2" s="107"/>
      <c r="E2" s="107"/>
      <c r="F2" s="9"/>
      <c r="G2" s="9"/>
      <c r="N2" s="10" t="s">
        <v>30</v>
      </c>
      <c r="O2" s="11"/>
      <c r="P2" s="12"/>
      <c r="Q2" s="3" t="s">
        <v>1</v>
      </c>
      <c r="R2" s="113"/>
      <c r="S2" s="110"/>
    </row>
    <row r="3" spans="1:19" s="8" customFormat="1" ht="35.25" customHeight="1">
      <c r="A3" s="4"/>
      <c r="B3" s="108" t="s">
        <v>9</v>
      </c>
      <c r="C3" s="108"/>
      <c r="D3" s="107" t="s">
        <v>1</v>
      </c>
      <c r="E3" s="107"/>
      <c r="N3" s="10" t="s">
        <v>29</v>
      </c>
      <c r="O3" s="11"/>
      <c r="P3" s="80">
        <f>+O7</f>
        <v>819.8</v>
      </c>
      <c r="Q3" s="13"/>
      <c r="R3" s="113">
        <f>SUM(P11:P12)</f>
        <v>283.25</v>
      </c>
      <c r="S3" s="110">
        <f>SUM(R11:R12)</f>
        <v>167</v>
      </c>
    </row>
    <row r="4" spans="1:19" s="8" customFormat="1" ht="35.25" customHeight="1" thickBot="1">
      <c r="A4" s="4"/>
      <c r="D4" s="14"/>
      <c r="E4" s="14"/>
      <c r="F4" s="10" t="s">
        <v>26</v>
      </c>
      <c r="G4" s="81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3"/>
      <c r="S4" s="110"/>
    </row>
    <row r="5" spans="1:19" s="8" customFormat="1" ht="43.5" customHeight="1" thickTop="1" thickBot="1">
      <c r="A5" s="4"/>
      <c r="B5" s="19" t="s">
        <v>10</v>
      </c>
      <c r="C5" s="20"/>
      <c r="D5" s="51">
        <v>2</v>
      </c>
      <c r="E5" s="14"/>
      <c r="F5" s="10" t="s">
        <v>27</v>
      </c>
      <c r="G5" s="81">
        <v>1.1100000000000001</v>
      </c>
      <c r="N5" s="109" t="s">
        <v>31</v>
      </c>
      <c r="O5" s="109"/>
      <c r="P5" s="82">
        <f>P1-P2-P3</f>
        <v>0</v>
      </c>
      <c r="Q5" s="13"/>
      <c r="R5" s="113">
        <f>R1-R3</f>
        <v>0</v>
      </c>
      <c r="S5" s="110">
        <f>S1-S3</f>
        <v>0</v>
      </c>
    </row>
    <row r="6" spans="1:19" s="8" customFormat="1" ht="43.5" customHeight="1" thickTop="1" thickBot="1">
      <c r="A6" s="4"/>
      <c r="B6" s="83" t="s">
        <v>83</v>
      </c>
      <c r="C6" s="83"/>
      <c r="D6" s="14"/>
      <c r="E6" s="14"/>
      <c r="F6" s="10" t="s">
        <v>28</v>
      </c>
      <c r="G6" s="84">
        <v>11.11</v>
      </c>
      <c r="Q6" s="13"/>
    </row>
    <row r="7" spans="1:19" s="8" customFormat="1" ht="27" customHeight="1" thickTop="1" thickBot="1">
      <c r="A7" s="152" t="s">
        <v>38</v>
      </c>
      <c r="B7" s="153"/>
      <c r="C7" s="154"/>
      <c r="D7" s="155" t="s">
        <v>12</v>
      </c>
      <c r="E7" s="156"/>
      <c r="F7" s="156"/>
      <c r="G7" s="85">
        <f t="shared" ref="G7:O7" si="0">SUM(G11:G16)</f>
        <v>0</v>
      </c>
      <c r="H7" s="86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614.79999999999995</v>
      </c>
      <c r="M7" s="88">
        <f t="shared" si="0"/>
        <v>205</v>
      </c>
      <c r="N7" s="89">
        <f t="shared" si="0"/>
        <v>819.8</v>
      </c>
      <c r="O7" s="90">
        <f t="shared" si="0"/>
        <v>819.8</v>
      </c>
    </row>
    <row r="8" spans="1:19" ht="36" customHeight="1" thickTop="1" thickBot="1">
      <c r="A8" s="138"/>
      <c r="B8" s="143" t="s">
        <v>11</v>
      </c>
      <c r="C8" s="143" t="s">
        <v>24</v>
      </c>
      <c r="D8" s="157" t="s">
        <v>17</v>
      </c>
      <c r="E8" s="143" t="s">
        <v>39</v>
      </c>
      <c r="F8" s="159" t="s">
        <v>40</v>
      </c>
      <c r="G8" s="160" t="s">
        <v>14</v>
      </c>
      <c r="H8" s="162" t="s">
        <v>15</v>
      </c>
      <c r="I8" s="120" t="s">
        <v>16</v>
      </c>
      <c r="J8" s="119" t="s">
        <v>18</v>
      </c>
      <c r="K8" s="119" t="s">
        <v>19</v>
      </c>
      <c r="L8" s="127" t="s">
        <v>20</v>
      </c>
      <c r="M8" s="128"/>
      <c r="N8" s="132" t="s">
        <v>22</v>
      </c>
      <c r="O8" s="118" t="s">
        <v>23</v>
      </c>
      <c r="P8" s="145" t="s">
        <v>43</v>
      </c>
      <c r="Q8" s="2"/>
    </row>
    <row r="9" spans="1:19" ht="36" customHeight="1" thickTop="1" thickBot="1">
      <c r="A9" s="138"/>
      <c r="B9" s="143" t="s">
        <v>37</v>
      </c>
      <c r="C9" s="143"/>
      <c r="D9" s="158"/>
      <c r="E9" s="143"/>
      <c r="F9" s="159"/>
      <c r="G9" s="161"/>
      <c r="H9" s="162" t="s">
        <v>4</v>
      </c>
      <c r="I9" s="120" t="s">
        <v>4</v>
      </c>
      <c r="J9" s="120"/>
      <c r="K9" s="120" t="s">
        <v>3</v>
      </c>
      <c r="L9" s="148" t="s">
        <v>21</v>
      </c>
      <c r="M9" s="150" t="s">
        <v>25</v>
      </c>
      <c r="N9" s="132"/>
      <c r="O9" s="118"/>
      <c r="P9" s="146"/>
      <c r="Q9" s="2"/>
      <c r="R9" s="112" t="s">
        <v>74</v>
      </c>
    </row>
    <row r="10" spans="1:19" ht="37.5" customHeight="1" thickTop="1" thickBot="1">
      <c r="A10" s="138"/>
      <c r="B10" s="143"/>
      <c r="C10" s="143"/>
      <c r="D10" s="158"/>
      <c r="E10" s="143"/>
      <c r="F10" s="159"/>
      <c r="G10" s="91" t="s">
        <v>0</v>
      </c>
      <c r="H10" s="162"/>
      <c r="I10" s="120"/>
      <c r="J10" s="120"/>
      <c r="K10" s="120"/>
      <c r="L10" s="149"/>
      <c r="M10" s="151"/>
      <c r="N10" s="132"/>
      <c r="O10" s="118"/>
      <c r="P10" s="147"/>
      <c r="Q10" s="2"/>
      <c r="R10" s="114"/>
    </row>
    <row r="11" spans="1:19" ht="30" customHeight="1" thickTop="1">
      <c r="A11" s="27">
        <v>1</v>
      </c>
      <c r="B11" s="42">
        <v>41702</v>
      </c>
      <c r="C11" s="29" t="s">
        <v>69</v>
      </c>
      <c r="D11" s="92" t="s">
        <v>70</v>
      </c>
      <c r="E11" s="92" t="s">
        <v>84</v>
      </c>
      <c r="F11" s="93" t="s">
        <v>83</v>
      </c>
      <c r="G11" s="94"/>
      <c r="H11" s="95">
        <f>IF($D$3="si",($G$5/$G$6*G11),IF($D$3="no",G11*$G$4,0))</f>
        <v>0</v>
      </c>
      <c r="I11" s="30"/>
      <c r="J11" s="31"/>
      <c r="K11" s="105"/>
      <c r="L11" s="96"/>
      <c r="M11" s="34">
        <v>205</v>
      </c>
      <c r="N11" s="35">
        <f>SUM(H11:M11)</f>
        <v>205</v>
      </c>
      <c r="O11" s="36">
        <v>205</v>
      </c>
      <c r="P11" s="97">
        <v>70.78</v>
      </c>
      <c r="Q11" s="2"/>
      <c r="R11" s="114">
        <v>41.73</v>
      </c>
    </row>
    <row r="12" spans="1:19" ht="57" customHeight="1">
      <c r="A12" s="37">
        <v>2</v>
      </c>
      <c r="B12" s="42">
        <v>41704</v>
      </c>
      <c r="C12" s="39" t="s">
        <v>69</v>
      </c>
      <c r="D12" s="116" t="s">
        <v>85</v>
      </c>
      <c r="E12" s="92" t="s">
        <v>84</v>
      </c>
      <c r="F12" s="93" t="s">
        <v>83</v>
      </c>
      <c r="G12" s="98"/>
      <c r="H12" s="95">
        <f>IF($D$3="si",($G$5/$G$6*G12),IF($D$3="no",G12*$G$4,0))</f>
        <v>0</v>
      </c>
      <c r="I12" s="30"/>
      <c r="J12" s="31"/>
      <c r="K12" s="96"/>
      <c r="L12" s="33">
        <v>614.79999999999995</v>
      </c>
      <c r="M12" s="34"/>
      <c r="N12" s="35">
        <f>SUM(H12:M12)</f>
        <v>614.79999999999995</v>
      </c>
      <c r="O12" s="38">
        <v>614.79999999999995</v>
      </c>
      <c r="P12" s="97">
        <v>212.47</v>
      </c>
      <c r="Q12" s="2"/>
      <c r="R12" s="114">
        <v>125.27</v>
      </c>
    </row>
    <row r="13" spans="1:19" ht="30" customHeight="1">
      <c r="A13" s="37">
        <v>3</v>
      </c>
      <c r="B13" s="28"/>
      <c r="C13" s="29"/>
      <c r="D13" s="92"/>
      <c r="E13" s="92"/>
      <c r="F13" s="93"/>
      <c r="G13" s="98"/>
      <c r="H13" s="95">
        <f t="shared" ref="H13:H16" si="1">IF($D$3="si",($G$5/$G$6*G13),IF($D$3="no",G13*$G$4,0))</f>
        <v>0</v>
      </c>
      <c r="I13" s="30"/>
      <c r="J13" s="31"/>
      <c r="K13" s="96"/>
      <c r="L13" s="33"/>
      <c r="M13" s="34"/>
      <c r="N13" s="35">
        <f t="shared" ref="N13:N16" si="2">SUM(H13:M13)</f>
        <v>0</v>
      </c>
      <c r="O13" s="38"/>
      <c r="P13" s="99"/>
      <c r="Q13" s="2"/>
    </row>
    <row r="14" spans="1:19" ht="30" customHeight="1">
      <c r="A14" s="37">
        <v>4</v>
      </c>
      <c r="B14" s="28"/>
      <c r="C14" s="29"/>
      <c r="D14" s="92"/>
      <c r="E14" s="92"/>
      <c r="F14" s="93"/>
      <c r="G14" s="98"/>
      <c r="H14" s="95">
        <f t="shared" si="1"/>
        <v>0</v>
      </c>
      <c r="I14" s="30"/>
      <c r="J14" s="31"/>
      <c r="K14" s="96"/>
      <c r="L14" s="33"/>
      <c r="M14" s="34"/>
      <c r="N14" s="35">
        <f t="shared" si="2"/>
        <v>0</v>
      </c>
      <c r="O14" s="38"/>
      <c r="P14" s="100"/>
      <c r="Q14" s="2"/>
    </row>
    <row r="15" spans="1:19" ht="30" customHeight="1">
      <c r="A15" s="37">
        <v>5</v>
      </c>
      <c r="B15" s="28"/>
      <c r="C15" s="29"/>
      <c r="D15" s="92"/>
      <c r="E15" s="92"/>
      <c r="F15" s="93"/>
      <c r="G15" s="98"/>
      <c r="H15" s="95">
        <f t="shared" si="1"/>
        <v>0</v>
      </c>
      <c r="I15" s="30"/>
      <c r="J15" s="31"/>
      <c r="K15" s="96"/>
      <c r="L15" s="33"/>
      <c r="M15" s="34"/>
      <c r="N15" s="35">
        <f t="shared" si="2"/>
        <v>0</v>
      </c>
      <c r="O15" s="38"/>
      <c r="P15" s="101"/>
      <c r="Q15" s="2"/>
    </row>
    <row r="16" spans="1:19" ht="30" customHeight="1">
      <c r="A16" s="37">
        <v>6</v>
      </c>
      <c r="B16" s="28"/>
      <c r="C16" s="29"/>
      <c r="D16" s="92"/>
      <c r="E16" s="92"/>
      <c r="F16" s="93"/>
      <c r="G16" s="98"/>
      <c r="H16" s="95">
        <f t="shared" si="1"/>
        <v>0</v>
      </c>
      <c r="I16" s="30"/>
      <c r="J16" s="31"/>
      <c r="K16" s="96"/>
      <c r="L16" s="33"/>
      <c r="M16" s="34"/>
      <c r="N16" s="35">
        <f t="shared" si="2"/>
        <v>0</v>
      </c>
      <c r="O16" s="38"/>
      <c r="P16" s="100"/>
      <c r="Q16" s="2"/>
    </row>
    <row r="17" spans="1:17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Q17" s="2"/>
    </row>
    <row r="18" spans="1:17">
      <c r="A18" s="63"/>
      <c r="B18" s="64"/>
      <c r="C18" s="65"/>
      <c r="D18" s="66"/>
      <c r="E18" s="66"/>
      <c r="F18" s="67"/>
      <c r="G18" s="68"/>
      <c r="H18" s="69"/>
      <c r="I18" s="70"/>
      <c r="J18" s="70"/>
      <c r="K18" s="70"/>
      <c r="L18" s="70"/>
      <c r="M18" s="70"/>
      <c r="N18" s="71"/>
      <c r="O18" s="72"/>
      <c r="Q18" s="2"/>
    </row>
    <row r="19" spans="1:17">
      <c r="A19" s="52"/>
      <c r="B19" s="62" t="s">
        <v>5</v>
      </c>
      <c r="C19" s="62"/>
      <c r="D19" s="62"/>
      <c r="E19" s="53"/>
      <c r="F19" s="53"/>
      <c r="G19" s="62" t="s">
        <v>7</v>
      </c>
      <c r="H19" s="62"/>
      <c r="I19" s="62"/>
      <c r="J19" s="53"/>
      <c r="K19" s="53"/>
      <c r="L19" s="62" t="s">
        <v>6</v>
      </c>
      <c r="M19" s="62"/>
      <c r="N19" s="62"/>
      <c r="O19" s="53"/>
      <c r="Q19" s="2"/>
    </row>
    <row r="20" spans="1:17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Q20" s="2"/>
    </row>
    <row r="21" spans="1:17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Q21" s="2"/>
    </row>
  </sheetData>
  <mergeCells count="19"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N8:N10"/>
    <mergeCell ref="O8:O10"/>
    <mergeCell ref="P8:P10"/>
    <mergeCell ref="L9:L10"/>
    <mergeCell ref="M9:M10"/>
    <mergeCell ref="L8:M8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18:M18 J13:L16 H12:H16 J11:M12 H11:I11">
      <formula1>0</formula1>
      <formula2>0</formula2>
    </dataValidation>
    <dataValidation type="whole" operator="greaterThanOrEqual" allowBlank="1" showErrorMessage="1" errorTitle="Valore" error="Inserire un numero maggiore o uguale a 0 (zero)!" sqref="N18 N11:N16">
      <formula1>0</formula1>
      <formula2>0</formula2>
    </dataValidation>
    <dataValidation type="textLength" operator="greaterThan" allowBlank="1" showErrorMessage="1" sqref="D18:E18">
      <formula1>1</formula1>
      <formula2>0</formula2>
    </dataValidation>
    <dataValidation type="textLength" operator="greaterThan" sqref="F18">
      <formula1>1</formula1>
      <formula2>0</formula2>
    </dataValidation>
    <dataValidation type="date" operator="greaterThanOrEqual" showErrorMessage="1" errorTitle="Data" error="Inserire una data superiore al 1/11/2000" sqref="B18 B11:B12">
      <formula1>36831</formula1>
      <formula2>0</formula2>
    </dataValidation>
    <dataValidation type="textLength" operator="greaterThan" allowBlank="1" sqref="C18 C12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Expense Sing Dollar</vt:lpstr>
      <vt:lpstr>Expense South Korea WON</vt:lpstr>
      <vt:lpstr>US Dollar</vt:lpstr>
      <vt:lpstr>UAE DHS</vt:lpstr>
      <vt:lpstr>'Expense Sing Dollar'!Print_Area</vt:lpstr>
      <vt:lpstr>'Expense Sing Dollar'!Print_Titles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2014-05-21T15:09:05Z</cp:lastPrinted>
  <dcterms:created xsi:type="dcterms:W3CDTF">2007-03-06T14:42:56Z</dcterms:created>
  <dcterms:modified xsi:type="dcterms:W3CDTF">2014-05-21T15:09:08Z</dcterms:modified>
</cp:coreProperties>
</file>