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1665" yWindow="60" windowWidth="20730" windowHeight="11760" tabRatio="433" firstSheet="2" activeTab="4"/>
  </bookViews>
  <sheets>
    <sheet name="Nota Spese Italia" sheetId="1" r:id="rId1"/>
    <sheet name="Nota Spese Giordania" sheetId="2" r:id="rId2"/>
    <sheet name="Nota Spese Libano" sheetId="3" r:id="rId3"/>
    <sheet name="Nota Spese Saudi" sheetId="4" r:id="rId4"/>
    <sheet name="Nota Spese UAE" sheetId="5" r:id="rId5"/>
  </sheets>
  <definedNames>
    <definedName name="_xlnm.Print_Area" localSheetId="0">'Nota Spese Italia'!$A$1:$S$33</definedName>
    <definedName name="_xlnm.Print_Titles" localSheetId="0">'Nota Spese Italia'!$7:$10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5" i="5"/>
  <c r="R3"/>
  <c r="R1"/>
  <c r="P12"/>
  <c r="H12"/>
  <c r="N12" s="1"/>
  <c r="P11"/>
  <c r="N11"/>
  <c r="H11"/>
  <c r="O7"/>
  <c r="P3" s="1"/>
  <c r="M7"/>
  <c r="L7"/>
  <c r="K7"/>
  <c r="J7"/>
  <c r="I7"/>
  <c r="H7"/>
  <c r="G7"/>
  <c r="P1" l="1"/>
  <c r="P5" s="1"/>
  <c r="N7"/>
  <c r="P7" s="1"/>
  <c r="R5" i="4"/>
  <c r="R3"/>
  <c r="R1"/>
  <c r="P14"/>
  <c r="H14"/>
  <c r="N14" s="1"/>
  <c r="P12"/>
  <c r="H12"/>
  <c r="N12" s="1"/>
  <c r="P11"/>
  <c r="N11"/>
  <c r="H11"/>
  <c r="H7" s="1"/>
  <c r="O7"/>
  <c r="P3" s="1"/>
  <c r="M7"/>
  <c r="L7"/>
  <c r="K7"/>
  <c r="J7"/>
  <c r="I7"/>
  <c r="G7"/>
  <c r="M1" i="5" l="1"/>
  <c r="P1" i="4"/>
  <c r="P5" s="1"/>
  <c r="N7"/>
  <c r="P7" s="1"/>
  <c r="R3" i="3"/>
  <c r="R1"/>
  <c r="R5" s="1"/>
  <c r="P25"/>
  <c r="N25"/>
  <c r="H25"/>
  <c r="P24"/>
  <c r="H24"/>
  <c r="N24" s="1"/>
  <c r="P23"/>
  <c r="H23"/>
  <c r="N23" s="1"/>
  <c r="P22"/>
  <c r="N22"/>
  <c r="H22"/>
  <c r="P21"/>
  <c r="N21"/>
  <c r="H21"/>
  <c r="P20"/>
  <c r="H20"/>
  <c r="N20" s="1"/>
  <c r="P19"/>
  <c r="H19"/>
  <c r="P18"/>
  <c r="N18"/>
  <c r="H18"/>
  <c r="P16"/>
  <c r="H16"/>
  <c r="N16" s="1"/>
  <c r="P15"/>
  <c r="H15"/>
  <c r="N15" s="1"/>
  <c r="P14"/>
  <c r="N14"/>
  <c r="H14"/>
  <c r="P13"/>
  <c r="N13"/>
  <c r="H13"/>
  <c r="P11"/>
  <c r="H11"/>
  <c r="N11" s="1"/>
  <c r="O7"/>
  <c r="P3" s="1"/>
  <c r="M7"/>
  <c r="L7"/>
  <c r="K7"/>
  <c r="J7"/>
  <c r="I7"/>
  <c r="G7"/>
  <c r="M1" i="4" l="1"/>
  <c r="N7" i="3"/>
  <c r="P7" s="1"/>
  <c r="H7"/>
  <c r="P1" s="1"/>
  <c r="P15" i="2"/>
  <c r="N15"/>
  <c r="H15"/>
  <c r="P14"/>
  <c r="H14"/>
  <c r="N14" s="1"/>
  <c r="P13"/>
  <c r="H13"/>
  <c r="N13" s="1"/>
  <c r="N7" s="1"/>
  <c r="P7" s="1"/>
  <c r="P12"/>
  <c r="N12"/>
  <c r="H12"/>
  <c r="N11"/>
  <c r="H11"/>
  <c r="H7" s="1"/>
  <c r="P1" s="1"/>
  <c r="O7"/>
  <c r="M7"/>
  <c r="L7"/>
  <c r="K7"/>
  <c r="J7"/>
  <c r="I7"/>
  <c r="G7"/>
  <c r="P3"/>
  <c r="P5" i="3" l="1"/>
  <c r="M1"/>
  <c r="M1" i="2"/>
  <c r="P5"/>
  <c r="J7" i="1"/>
  <c r="L7"/>
  <c r="M7"/>
  <c r="O7"/>
  <c r="N7"/>
  <c r="P27"/>
  <c r="H27"/>
  <c r="N27" s="1"/>
  <c r="P25" l="1"/>
  <c r="H25"/>
  <c r="N25"/>
  <c r="P24"/>
  <c r="H24"/>
  <c r="P23"/>
  <c r="H23"/>
  <c r="N23"/>
  <c r="P14"/>
  <c r="H14"/>
  <c r="N14"/>
  <c r="P13"/>
  <c r="H13"/>
  <c r="N13"/>
  <c r="P12"/>
  <c r="H12"/>
  <c r="N12"/>
  <c r="H11"/>
  <c r="H15"/>
  <c r="H16"/>
  <c r="H17"/>
  <c r="H18"/>
  <c r="H19"/>
  <c r="H20"/>
  <c r="H21"/>
  <c r="H22"/>
  <c r="H26"/>
  <c r="H7"/>
  <c r="I7"/>
  <c r="K7"/>
  <c r="P3"/>
  <c r="G7"/>
  <c r="N11"/>
  <c r="N15"/>
  <c r="N16"/>
  <c r="N17"/>
  <c r="N18"/>
  <c r="N19"/>
  <c r="N20"/>
  <c r="N21"/>
  <c r="N22"/>
  <c r="N26"/>
  <c r="P26"/>
  <c r="P22"/>
  <c r="P21"/>
  <c r="P20"/>
  <c r="P19"/>
  <c r="P18"/>
  <c r="P17"/>
  <c r="P16"/>
  <c r="P15"/>
  <c r="P11"/>
  <c r="P1" l="1"/>
  <c r="P5" s="1"/>
  <c r="P7"/>
  <c r="M1" l="1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<sst xmlns="http://schemas.openxmlformats.org/spreadsheetml/2006/main" count="362" uniqueCount="92">
  <si>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</si>
  <si>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</si>
  <si>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</si>
  <si>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</si>
  <si>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</si>
  <si>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</si>
  <si>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</si>
  <si>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</si>
  <si>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</si>
  <si>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</si>
  <si>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</si>
  <si>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</si>
  <si>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</si>
  <si>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</si>
  <si>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</si>
  <si>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</si>
  <si>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</si>
  <si>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</si>
  <si>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</si>
  <si>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</si>
  <si>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</si>
  <si>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</si>
  <si>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</si>
  <si>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</si>
  <si>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</si>
  <si>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</si>
  <si>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</si>
  <si>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</si>
  <si>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</si>
  <si>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Check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</si>
  <si>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</si>
  <si>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</si>
  <si>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</si>
  <si>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</si>
  <si>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</si>
  <si>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</si>
  <si>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Firma Dipendente</t>
  </si>
  <si>
    <t>Autorizzazione Responsabile Amministrativo</t>
  </si>
  <si>
    <t>Verifica Amministrativa</t>
  </si>
  <si>
    <t>Mostapha Maanna</t>
  </si>
  <si>
    <t>taxi</t>
  </si>
  <si>
    <t>park to fly</t>
  </si>
  <si>
    <t>benzina</t>
  </si>
  <si>
    <t>a/r malpensa torino</t>
  </si>
  <si>
    <t>Visa x saudi</t>
  </si>
  <si>
    <t>treno x roma</t>
  </si>
  <si>
    <t>followup</t>
  </si>
  <si>
    <t>colazione</t>
  </si>
  <si>
    <t>visto saudi</t>
  </si>
  <si>
    <t>sudan @HT</t>
  </si>
  <si>
    <t>pranzo</t>
  </si>
  <si>
    <t>fiera</t>
  </si>
  <si>
    <t>Secure Bag</t>
  </si>
  <si>
    <t>Follow up</t>
  </si>
  <si>
    <t>Parcheggio</t>
  </si>
  <si>
    <t>prelievo</t>
  </si>
  <si>
    <t>Abbonamento Treno</t>
  </si>
  <si>
    <t>Demo</t>
  </si>
  <si>
    <t>Hotel</t>
  </si>
  <si>
    <t>03_01</t>
  </si>
  <si>
    <t>03_02</t>
  </si>
  <si>
    <t>(importi in Dinari Giordania )</t>
  </si>
  <si>
    <t>JOD</t>
  </si>
  <si>
    <t>No</t>
  </si>
  <si>
    <t>SPESE ESTERO</t>
  </si>
  <si>
    <t>Paese</t>
  </si>
  <si>
    <t>Valuta</t>
  </si>
  <si>
    <t>SPESE VITTO / ALLOGGIO</t>
  </si>
  <si>
    <t>Controvalore € Carta Credito</t>
  </si>
  <si>
    <t>Cena</t>
  </si>
  <si>
    <t>Lebanon</t>
  </si>
  <si>
    <t>Lira</t>
  </si>
  <si>
    <t>cena</t>
  </si>
  <si>
    <t>Taxi</t>
  </si>
  <si>
    <t>Pranzo</t>
  </si>
  <si>
    <t>Prelievo</t>
  </si>
  <si>
    <t>Rinnovo passaporto</t>
  </si>
  <si>
    <t>03_03</t>
  </si>
  <si>
    <t>(importi in Valuta Lira Libano)</t>
  </si>
  <si>
    <t>Hotel + Extra</t>
  </si>
  <si>
    <t>Taxi airport</t>
  </si>
  <si>
    <t>Riyadh</t>
  </si>
  <si>
    <t>SAR</t>
  </si>
  <si>
    <t xml:space="preserve">Taxi </t>
  </si>
  <si>
    <t>(importi in Valuta Ryal Arabia Saudita</t>
  </si>
  <si>
    <t>Fiera</t>
  </si>
  <si>
    <t>Dubai</t>
  </si>
  <si>
    <t>AED</t>
  </si>
  <si>
    <t>03_04</t>
  </si>
  <si>
    <t>03_05</t>
  </si>
  <si>
    <t>(importi in Valuta AED)</t>
  </si>
  <si>
    <t>Extra Hotel</t>
  </si>
</sst>
</file>

<file path=xl/styles.xml><?xml version="1.0" encoding="utf-8"?>
<styleSheet xmlns="http://schemas.openxmlformats.org/spreadsheetml/2006/main">
  <numFmts count="10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&quot;€&quot;\ #,##0.00"/>
  </numFmts>
  <fonts count="15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u/>
      <sz val="10"/>
      <color theme="10"/>
      <name val="Arial"/>
    </font>
    <font>
      <u/>
      <sz val="10"/>
      <color theme="11"/>
      <name val="Arial"/>
    </font>
    <font>
      <b/>
      <i/>
      <sz val="20"/>
      <color indexed="10"/>
      <name val="Gulim"/>
      <family val="2"/>
    </font>
    <font>
      <b/>
      <sz val="14"/>
      <color rgb="FFFF0000"/>
      <name val="Gulim"/>
      <family val="2"/>
    </font>
  </fonts>
  <fills count="14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C0C0"/>
        <bgColor rgb="FFCCCCFF"/>
      </patternFill>
    </fill>
    <fill>
      <patternFill patternType="solid">
        <fgColor rgb="FFFFFFCC"/>
        <bgColor rgb="FFFFFFFF"/>
      </patternFill>
    </fill>
    <fill>
      <patternFill patternType="solid">
        <fgColor rgb="FFFFE5CC"/>
        <bgColor rgb="FFFFFFCC"/>
      </patternFill>
    </fill>
  </fills>
  <borders count="8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8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auto="1"/>
      </bottom>
      <diagonal/>
    </border>
    <border>
      <left/>
      <right style="thick">
        <color indexed="8"/>
      </right>
      <top style="thick">
        <color indexed="8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thick">
        <color rgb="FF000000"/>
      </left>
      <right/>
      <top style="hair">
        <color rgb="FF000000"/>
      </top>
      <bottom style="hair">
        <color rgb="FF000000"/>
      </bottom>
      <diagonal/>
    </border>
    <border>
      <left style="thick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ck">
        <color rgb="FF000000"/>
      </right>
      <top style="hair">
        <color rgb="FF000000"/>
      </top>
      <bottom style="hair">
        <color rgb="FF000000"/>
      </bottom>
      <diagonal/>
    </border>
    <border>
      <left/>
      <right style="thick">
        <color rgb="FF000000"/>
      </right>
      <top/>
      <bottom style="hair">
        <color rgb="FF000000"/>
      </bottom>
      <diagonal/>
    </border>
    <border>
      <left style="thick">
        <color rgb="FF000000"/>
      </left>
      <right style="thick">
        <color rgb="FF000000"/>
      </right>
      <top style="hair">
        <color rgb="FF000000"/>
      </top>
      <bottom style="hair">
        <color rgb="FF000000"/>
      </bottom>
      <diagonal/>
    </border>
  </borders>
  <cellStyleXfs count="28">
    <xf numFmtId="0" fontId="0" fillId="0" borderId="0"/>
    <xf numFmtId="164" fontId="6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50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71" fontId="1" fillId="0" borderId="14" xfId="0" applyNumberFormat="1" applyFont="1" applyBorder="1" applyAlignment="1" applyProtection="1">
      <alignment horizontal="right" vertical="center"/>
      <protection locked="0"/>
    </xf>
    <xf numFmtId="171" fontId="1" fillId="0" borderId="16" xfId="0" applyNumberFormat="1" applyFont="1" applyBorder="1" applyAlignment="1" applyProtection="1">
      <alignment horizontal="right" vertical="center"/>
      <protection locked="0"/>
    </xf>
    <xf numFmtId="171" fontId="1" fillId="0" borderId="17" xfId="0" applyNumberFormat="1" applyFont="1" applyBorder="1" applyAlignment="1" applyProtection="1">
      <alignment horizontal="right" vertical="center"/>
      <protection locked="0"/>
    </xf>
    <xf numFmtId="164" fontId="1" fillId="3" borderId="18" xfId="1" applyFont="1" applyFill="1" applyBorder="1" applyAlignment="1" applyProtection="1">
      <alignment horizontal="right" vertical="center"/>
    </xf>
    <xf numFmtId="0" fontId="2" fillId="0" borderId="19" xfId="0" applyFont="1" applyBorder="1" applyAlignment="1" applyProtection="1">
      <alignment vertical="center"/>
    </xf>
    <xf numFmtId="169" fontId="1" fillId="6" borderId="20" xfId="0" applyNumberFormat="1" applyFont="1" applyFill="1" applyBorder="1" applyAlignment="1" applyProtection="1">
      <alignment horizontal="center" vertical="center"/>
    </xf>
    <xf numFmtId="4" fontId="1" fillId="4" borderId="18" xfId="0" applyNumberFormat="1" applyFont="1" applyFill="1" applyBorder="1" applyAlignment="1" applyProtection="1">
      <alignment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 applyProtection="1">
      <alignment vertical="center"/>
      <protection locked="0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25" xfId="0" applyNumberFormat="1" applyFont="1" applyBorder="1" applyAlignment="1" applyProtection="1">
      <alignment horizontal="center" vertical="center" wrapText="1"/>
    </xf>
    <xf numFmtId="0" fontId="1" fillId="8" borderId="30" xfId="0" applyNumberFormat="1" applyFont="1" applyFill="1" applyBorder="1" applyAlignment="1" applyProtection="1">
      <alignment horizontal="center" vertical="center"/>
    </xf>
    <xf numFmtId="0" fontId="1" fillId="8" borderId="31" xfId="0" applyNumberFormat="1" applyFont="1" applyFill="1" applyBorder="1" applyAlignment="1" applyProtection="1">
      <alignment vertical="center"/>
    </xf>
    <xf numFmtId="0" fontId="1" fillId="8" borderId="32" xfId="0" applyNumberFormat="1" applyFont="1" applyFill="1" applyBorder="1" applyAlignment="1" applyProtection="1">
      <alignment vertical="center"/>
    </xf>
    <xf numFmtId="0" fontId="2" fillId="7" borderId="26" xfId="0" applyFont="1" applyFill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35" xfId="0" applyFont="1" applyFill="1" applyBorder="1" applyAlignment="1" applyProtection="1">
      <alignment horizontal="center" vertical="center"/>
    </xf>
    <xf numFmtId="168" fontId="1" fillId="2" borderId="46" xfId="0" applyNumberFormat="1" applyFont="1" applyFill="1" applyBorder="1" applyAlignment="1" applyProtection="1">
      <alignment horizontal="right" vertical="center"/>
    </xf>
    <xf numFmtId="168" fontId="1" fillId="2" borderId="47" xfId="0" applyNumberFormat="1" applyFont="1" applyFill="1" applyBorder="1" applyAlignment="1" applyProtection="1">
      <alignment horizontal="right" vertical="center"/>
    </xf>
    <xf numFmtId="168" fontId="1" fillId="2" borderId="48" xfId="0" applyNumberFormat="1" applyFont="1" applyFill="1" applyBorder="1" applyAlignment="1" applyProtection="1">
      <alignment horizontal="right" vertical="center"/>
    </xf>
    <xf numFmtId="168" fontId="1" fillId="2" borderId="49" xfId="0" applyNumberFormat="1" applyFont="1" applyFill="1" applyBorder="1" applyAlignment="1" applyProtection="1">
      <alignment horizontal="right" vertical="center"/>
    </xf>
    <xf numFmtId="0" fontId="1" fillId="9" borderId="50" xfId="0" applyFont="1" applyFill="1" applyBorder="1" applyAlignment="1" applyProtection="1">
      <alignment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38" fontId="1" fillId="0" borderId="18" xfId="0" applyNumberFormat="1" applyFont="1" applyBorder="1" applyAlignment="1" applyProtection="1">
      <alignment horizontal="center" vertical="center"/>
      <protection locked="0"/>
    </xf>
    <xf numFmtId="4" fontId="1" fillId="9" borderId="0" xfId="0" applyNumberFormat="1" applyFont="1" applyFill="1" applyAlignment="1" applyProtection="1">
      <alignment vertical="center"/>
    </xf>
    <xf numFmtId="0" fontId="2" fillId="7" borderId="26" xfId="0" applyFont="1" applyFill="1" applyBorder="1" applyAlignment="1" applyProtection="1">
      <alignment horizontal="center"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3" fontId="2" fillId="5" borderId="7" xfId="0" applyNumberFormat="1" applyFont="1" applyFill="1" applyBorder="1" applyAlignment="1" applyProtection="1">
      <alignment vertical="center"/>
    </xf>
    <xf numFmtId="0" fontId="13" fillId="9" borderId="0" xfId="0" applyNumberFormat="1" applyFont="1" applyFill="1" applyBorder="1" applyAlignment="1" applyProtection="1">
      <alignment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54" xfId="0" applyNumberFormat="1" applyFont="1" applyFill="1" applyBorder="1" applyAlignment="1" applyProtection="1">
      <alignment horizontal="center" vertical="center"/>
    </xf>
    <xf numFmtId="4" fontId="1" fillId="2" borderId="55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22" xfId="0" applyNumberFormat="1" applyFont="1" applyFill="1" applyBorder="1" applyAlignment="1" applyProtection="1">
      <alignment horizontal="right" vertical="center"/>
    </xf>
    <xf numFmtId="0" fontId="1" fillId="2" borderId="64" xfId="0" applyFont="1" applyFill="1" applyBorder="1" applyAlignment="1" applyProtection="1">
      <alignment horizontal="center" vertical="center" wrapText="1"/>
    </xf>
    <xf numFmtId="38" fontId="1" fillId="0" borderId="67" xfId="0" applyNumberFormat="1" applyFont="1" applyBorder="1" applyAlignment="1" applyProtection="1">
      <alignment horizontal="center" vertical="center"/>
      <protection locked="0"/>
    </xf>
    <xf numFmtId="171" fontId="1" fillId="0" borderId="68" xfId="0" applyNumberFormat="1" applyFont="1" applyBorder="1" applyAlignment="1" applyProtection="1">
      <alignment horizontal="right" vertical="center"/>
    </xf>
    <xf numFmtId="171" fontId="1" fillId="0" borderId="69" xfId="0" applyNumberFormat="1" applyFont="1" applyBorder="1" applyAlignment="1" applyProtection="1">
      <alignment horizontal="right" vertical="center"/>
      <protection locked="0"/>
    </xf>
    <xf numFmtId="0" fontId="2" fillId="0" borderId="70" xfId="0" applyFont="1" applyBorder="1" applyAlignment="1" applyProtection="1">
      <alignment vertical="center"/>
    </xf>
    <xf numFmtId="169" fontId="1" fillId="11" borderId="71" xfId="0" applyNumberFormat="1" applyFont="1" applyFill="1" applyBorder="1" applyAlignment="1">
      <alignment horizontal="center" vertical="center"/>
    </xf>
    <xf numFmtId="170" fontId="1" fillId="0" borderId="72" xfId="0" applyNumberFormat="1" applyFont="1" applyBorder="1" applyAlignment="1" applyProtection="1">
      <alignment horizontal="center" vertical="center"/>
      <protection locked="0"/>
    </xf>
    <xf numFmtId="49" fontId="1" fillId="0" borderId="73" xfId="0" applyNumberFormat="1" applyFont="1" applyBorder="1" applyAlignment="1" applyProtection="1">
      <alignment horizontal="left" vertical="center"/>
      <protection locked="0"/>
    </xf>
    <xf numFmtId="0" fontId="1" fillId="0" borderId="73" xfId="0" applyFont="1" applyBorder="1" applyAlignment="1" applyProtection="1">
      <alignment horizontal="left" vertical="center"/>
      <protection locked="0"/>
    </xf>
    <xf numFmtId="0" fontId="1" fillId="0" borderId="74" xfId="0" applyFont="1" applyBorder="1" applyAlignment="1" applyProtection="1">
      <alignment horizontal="left" vertical="center"/>
      <protection locked="0"/>
    </xf>
    <xf numFmtId="0" fontId="1" fillId="0" borderId="75" xfId="0" applyFont="1" applyBorder="1" applyAlignment="1" applyProtection="1">
      <alignment vertical="center"/>
      <protection locked="0"/>
    </xf>
    <xf numFmtId="38" fontId="1" fillId="0" borderId="76" xfId="0" applyNumberFormat="1" applyFont="1" applyBorder="1" applyAlignment="1" applyProtection="1">
      <alignment horizontal="center" vertical="center"/>
      <protection locked="0"/>
    </xf>
    <xf numFmtId="171" fontId="1" fillId="0" borderId="77" xfId="0" applyNumberFormat="1" applyFont="1" applyBorder="1" applyAlignment="1">
      <alignment horizontal="right" vertical="center"/>
    </xf>
    <xf numFmtId="171" fontId="1" fillId="0" borderId="73" xfId="0" applyNumberFormat="1" applyFont="1" applyBorder="1" applyAlignment="1" applyProtection="1">
      <alignment horizontal="right" vertical="center"/>
      <protection locked="0"/>
    </xf>
    <xf numFmtId="171" fontId="1" fillId="0" borderId="74" xfId="0" applyNumberFormat="1" applyFont="1" applyBorder="1" applyAlignment="1" applyProtection="1">
      <alignment horizontal="right" vertical="center"/>
      <protection locked="0"/>
    </xf>
    <xf numFmtId="171" fontId="1" fillId="0" borderId="78" xfId="0" applyNumberFormat="1" applyFont="1" applyBorder="1" applyAlignment="1" applyProtection="1">
      <alignment horizontal="right" vertical="center"/>
      <protection locked="0"/>
    </xf>
    <xf numFmtId="4" fontId="1" fillId="12" borderId="79" xfId="0" applyNumberFormat="1" applyFont="1" applyFill="1" applyBorder="1" applyAlignment="1" applyProtection="1">
      <alignment vertical="center"/>
      <protection locked="0"/>
    </xf>
    <xf numFmtId="0" fontId="2" fillId="0" borderId="80" xfId="0" applyFont="1" applyBorder="1" applyAlignment="1">
      <alignment vertical="center"/>
    </xf>
    <xf numFmtId="0" fontId="2" fillId="0" borderId="70" xfId="0" applyFont="1" applyBorder="1" applyAlignment="1">
      <alignment vertical="center"/>
    </xf>
    <xf numFmtId="0" fontId="2" fillId="9" borderId="0" xfId="0" applyFont="1" applyFill="1" applyBorder="1" applyAlignment="1" applyProtection="1">
      <alignment vertical="center"/>
    </xf>
    <xf numFmtId="0" fontId="2" fillId="5" borderId="24" xfId="0" applyNumberFormat="1" applyFont="1" applyFill="1" applyBorder="1" applyAlignment="1" applyProtection="1">
      <alignment horizontal="center" vertical="center"/>
    </xf>
    <xf numFmtId="49" fontId="2" fillId="4" borderId="1" xfId="0" applyNumberFormat="1" applyFont="1" applyFill="1" applyBorder="1" applyAlignment="1" applyProtection="1">
      <alignment horizontal="left" vertical="center"/>
    </xf>
    <xf numFmtId="49" fontId="2" fillId="4" borderId="23" xfId="0" applyNumberFormat="1" applyFont="1" applyFill="1" applyBorder="1" applyAlignment="1" applyProtection="1">
      <alignment horizontal="left" vertical="center"/>
      <protection locked="0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27" xfId="0" applyFont="1" applyFill="1" applyBorder="1" applyAlignment="1" applyProtection="1">
      <alignment horizontal="center" vertical="center" wrapText="1"/>
    </xf>
    <xf numFmtId="0" fontId="1" fillId="2" borderId="39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2" fillId="7" borderId="33" xfId="0" applyFont="1" applyFill="1" applyBorder="1" applyAlignment="1" applyProtection="1">
      <alignment horizontal="center" vertical="center"/>
    </xf>
    <xf numFmtId="0" fontId="2" fillId="7" borderId="34" xfId="0" applyFont="1" applyFill="1" applyBorder="1" applyAlignment="1" applyProtection="1">
      <alignment horizontal="center" vertical="center"/>
    </xf>
    <xf numFmtId="0" fontId="1" fillId="2" borderId="42" xfId="0" applyFont="1" applyFill="1" applyBorder="1" applyAlignment="1" applyProtection="1">
      <alignment horizontal="center" vertical="center" wrapText="1"/>
    </xf>
    <xf numFmtId="0" fontId="1" fillId="2" borderId="43" xfId="0" applyFont="1" applyFill="1" applyBorder="1" applyAlignment="1" applyProtection="1">
      <alignment horizontal="center" vertical="center" wrapText="1"/>
    </xf>
    <xf numFmtId="49" fontId="2" fillId="4" borderId="23" xfId="0" applyNumberFormat="1" applyFont="1" applyFill="1" applyBorder="1" applyAlignment="1" applyProtection="1">
      <alignment horizontal="left" vertical="center"/>
    </xf>
    <xf numFmtId="0" fontId="1" fillId="2" borderId="40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textRotation="180"/>
    </xf>
    <xf numFmtId="0" fontId="2" fillId="3" borderId="41" xfId="0" applyFont="1" applyFill="1" applyBorder="1" applyAlignment="1" applyProtection="1">
      <alignment horizontal="center" vertical="center" wrapText="1"/>
    </xf>
    <xf numFmtId="0" fontId="2" fillId="3" borderId="28" xfId="0" applyFont="1" applyFill="1" applyBorder="1" applyAlignment="1" applyProtection="1">
      <alignment horizontal="center" vertical="center" wrapText="1"/>
    </xf>
    <xf numFmtId="0" fontId="1" fillId="6" borderId="29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26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center" wrapText="1"/>
    </xf>
    <xf numFmtId="0" fontId="1" fillId="2" borderId="36" xfId="0" applyFont="1" applyFill="1" applyBorder="1" applyAlignment="1" applyProtection="1">
      <alignment horizontal="center" vertical="center" wrapText="1"/>
    </xf>
    <xf numFmtId="0" fontId="1" fillId="2" borderId="37" xfId="0" applyFont="1" applyFill="1" applyBorder="1" applyAlignment="1" applyProtection="1">
      <alignment horizontal="center" vertical="center" wrapText="1"/>
    </xf>
    <xf numFmtId="0" fontId="1" fillId="2" borderId="38" xfId="0" applyFont="1" applyFill="1" applyBorder="1" applyAlignment="1" applyProtection="1">
      <alignment horizontal="center" vertical="center" wrapText="1"/>
    </xf>
    <xf numFmtId="4" fontId="1" fillId="0" borderId="38" xfId="0" applyNumberFormat="1" applyFont="1" applyBorder="1" applyAlignment="1" applyProtection="1">
      <alignment horizontal="center" vertical="center" wrapText="1"/>
    </xf>
    <xf numFmtId="4" fontId="1" fillId="0" borderId="22" xfId="0" applyNumberFormat="1" applyFont="1" applyBorder="1" applyAlignment="1" applyProtection="1">
      <alignment horizontal="center" vertical="center" wrapText="1"/>
    </xf>
    <xf numFmtId="0" fontId="2" fillId="0" borderId="60" xfId="0" applyFont="1" applyBorder="1" applyAlignment="1" applyProtection="1">
      <alignment horizontal="center" vertical="center" wrapText="1"/>
    </xf>
    <xf numFmtId="0" fontId="2" fillId="0" borderId="63" xfId="0" applyFont="1" applyBorder="1" applyAlignment="1" applyProtection="1">
      <alignment horizontal="center" vertical="center" wrapText="1"/>
    </xf>
    <xf numFmtId="0" fontId="2" fillId="0" borderId="66" xfId="0" applyFont="1" applyBorder="1" applyAlignment="1" applyProtection="1">
      <alignment horizontal="center" vertical="center" wrapText="1"/>
    </xf>
    <xf numFmtId="0" fontId="1" fillId="2" borderId="65" xfId="0" applyFont="1" applyFill="1" applyBorder="1" applyAlignment="1" applyProtection="1">
      <alignment horizontal="center" vertical="center" wrapText="1"/>
    </xf>
    <xf numFmtId="0" fontId="1" fillId="2" borderId="62" xfId="0" applyFont="1" applyFill="1" applyBorder="1" applyAlignment="1" applyProtection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 wrapText="1"/>
    </xf>
    <xf numFmtId="0" fontId="1" fillId="2" borderId="58" xfId="0" applyFont="1" applyFill="1" applyBorder="1" applyAlignment="1" applyProtection="1">
      <alignment horizontal="center" vertical="center" wrapText="1"/>
    </xf>
    <xf numFmtId="0" fontId="1" fillId="2" borderId="59" xfId="0" applyFont="1" applyFill="1" applyBorder="1" applyAlignment="1" applyProtection="1">
      <alignment horizontal="center" vertical="center" wrapText="1"/>
    </xf>
    <xf numFmtId="0" fontId="1" fillId="10" borderId="51" xfId="0" applyNumberFormat="1" applyFont="1" applyFill="1" applyBorder="1" applyAlignment="1" applyProtection="1">
      <alignment horizontal="center" vertical="center"/>
    </xf>
    <xf numFmtId="0" fontId="1" fillId="10" borderId="52" xfId="0" applyNumberFormat="1" applyFont="1" applyFill="1" applyBorder="1" applyAlignment="1" applyProtection="1">
      <alignment horizontal="center" vertical="center"/>
    </xf>
    <xf numFmtId="0" fontId="1" fillId="10" borderId="53" xfId="0" applyNumberFormat="1" applyFont="1" applyFill="1" applyBorder="1" applyAlignment="1" applyProtection="1">
      <alignment horizontal="center" vertical="center"/>
    </xf>
    <xf numFmtId="38" fontId="1" fillId="2" borderId="33" xfId="0" applyNumberFormat="1" applyFont="1" applyFill="1" applyBorder="1" applyAlignment="1" applyProtection="1">
      <alignment horizontal="center" vertical="center"/>
    </xf>
    <xf numFmtId="38" fontId="1" fillId="2" borderId="34" xfId="0" applyNumberFormat="1" applyFont="1" applyFill="1" applyBorder="1" applyAlignment="1" applyProtection="1">
      <alignment horizontal="center" vertical="center"/>
    </xf>
    <xf numFmtId="0" fontId="2" fillId="7" borderId="55" xfId="0" applyFont="1" applyFill="1" applyBorder="1" applyAlignment="1" applyProtection="1">
      <alignment horizontal="center" vertical="center" wrapText="1"/>
    </xf>
    <xf numFmtId="0" fontId="2" fillId="7" borderId="55" xfId="0" applyFont="1" applyFill="1" applyBorder="1" applyAlignment="1" applyProtection="1">
      <alignment horizontal="center" vertical="center"/>
    </xf>
    <xf numFmtId="0" fontId="2" fillId="7" borderId="27" xfId="0" applyFont="1" applyFill="1" applyBorder="1" applyAlignment="1" applyProtection="1">
      <alignment horizontal="center" vertical="center" wrapText="1"/>
    </xf>
    <xf numFmtId="0" fontId="1" fillId="2" borderId="56" xfId="0" applyFont="1" applyFill="1" applyBorder="1" applyAlignment="1" applyProtection="1">
      <alignment horizontal="center" vertical="center" wrapText="1"/>
    </xf>
    <xf numFmtId="0" fontId="1" fillId="2" borderId="61" xfId="0" applyFont="1" applyFill="1" applyBorder="1" applyAlignment="1" applyProtection="1">
      <alignment horizontal="center" vertical="center" wrapText="1"/>
    </xf>
    <xf numFmtId="172" fontId="2" fillId="0" borderId="0" xfId="0" applyNumberFormat="1" applyFont="1" applyAlignment="1" applyProtection="1">
      <alignment vertical="center"/>
    </xf>
    <xf numFmtId="164" fontId="1" fillId="13" borderId="81" xfId="0" applyNumberFormat="1" applyFont="1" applyFill="1" applyBorder="1" applyAlignment="1">
      <alignment horizontal="right" vertical="center"/>
    </xf>
    <xf numFmtId="172" fontId="14" fillId="0" borderId="0" xfId="0" applyNumberFormat="1" applyFont="1" applyAlignment="1" applyProtection="1">
      <alignment vertical="center"/>
    </xf>
  </cellXfs>
  <cellStyles count="28">
    <cellStyle name="Euro" xfId="1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Normal" xfId="0" builtinId="0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S33"/>
  <sheetViews>
    <sheetView view="pageBreakPreview" zoomScale="50" zoomScaleNormal="75" zoomScaleSheetLayoutView="50" zoomScalePageLayoutView="75" workbookViewId="0">
      <pane ySplit="5" topLeftCell="A12" activePane="bottomLeft" state="frozen"/>
      <selection pane="bottomLeft" activeCell="I15" sqref="I15"/>
    </sheetView>
  </sheetViews>
  <sheetFormatPr defaultColWidth="8.85546875" defaultRowHeight="18.75"/>
  <cols>
    <col min="1" max="1" width="6.7109375" style="1" customWidth="1"/>
    <col min="2" max="2" width="19.42578125" style="2" customWidth="1"/>
    <col min="3" max="3" width="20.42578125" style="2" customWidth="1"/>
    <col min="4" max="4" width="36" style="2" customWidth="1"/>
    <col min="5" max="5" width="28.7109375" style="2" customWidth="1"/>
    <col min="6" max="6" width="39.42578125" style="2" customWidth="1"/>
    <col min="7" max="7" width="30.42578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42578125" style="2" customWidth="1"/>
    <col min="14" max="17" width="19.85546875" style="2" customWidth="1"/>
    <col min="18" max="18" width="19.85546875" style="3" customWidth="1"/>
    <col min="19" max="19" width="8.42578125" style="2" customWidth="1"/>
    <col min="20" max="16384" width="8.85546875" style="2"/>
  </cols>
  <sheetData>
    <row r="1" spans="1:19" s="8" customFormat="1" ht="35.25" customHeight="1">
      <c r="A1" s="4"/>
      <c r="B1" s="111" t="s">
        <v>0</v>
      </c>
      <c r="C1" s="111"/>
      <c r="D1" s="111"/>
      <c r="E1" s="102" t="s">
        <v>39</v>
      </c>
      <c r="F1" s="102"/>
      <c r="G1" s="40">
        <v>41699</v>
      </c>
      <c r="H1" s="39" t="s">
        <v>59</v>
      </c>
      <c r="L1" s="8" t="s">
        <v>29</v>
      </c>
      <c r="M1" s="3">
        <f>+P1-N7</f>
        <v>0</v>
      </c>
      <c r="N1" s="5" t="s">
        <v>1</v>
      </c>
      <c r="O1" s="6"/>
      <c r="P1" s="7">
        <f>SUM(H7:M7)</f>
        <v>1253.2</v>
      </c>
      <c r="Q1" s="3" t="s">
        <v>27</v>
      </c>
    </row>
    <row r="2" spans="1:19" s="8" customFormat="1" ht="35.25" customHeight="1">
      <c r="A2" s="4"/>
      <c r="B2" s="101" t="s">
        <v>2</v>
      </c>
      <c r="C2" s="101"/>
      <c r="D2" s="101"/>
      <c r="E2" s="102"/>
      <c r="F2" s="102"/>
      <c r="G2" s="9"/>
      <c r="H2" s="9"/>
      <c r="N2" s="10" t="s">
        <v>3</v>
      </c>
      <c r="O2" s="11"/>
      <c r="P2" s="12"/>
      <c r="Q2" s="3" t="s">
        <v>26</v>
      </c>
    </row>
    <row r="3" spans="1:19" s="8" customFormat="1" ht="35.25" customHeight="1">
      <c r="A3" s="4"/>
      <c r="B3" s="101" t="s">
        <v>25</v>
      </c>
      <c r="C3" s="101"/>
      <c r="D3" s="101"/>
      <c r="E3" s="102" t="s">
        <v>26</v>
      </c>
      <c r="F3" s="102"/>
      <c r="N3" s="10" t="s">
        <v>4</v>
      </c>
      <c r="O3" s="11"/>
      <c r="P3" s="12">
        <f>+O7</f>
        <v>1035.8000000000002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0.58099999999999996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48"/>
      <c r="D5" s="20"/>
      <c r="E5" s="45">
        <v>17</v>
      </c>
      <c r="F5" s="14"/>
      <c r="G5" s="10" t="s">
        <v>7</v>
      </c>
      <c r="H5" s="21">
        <v>1.1100000000000001</v>
      </c>
      <c r="N5" s="100" t="s">
        <v>8</v>
      </c>
      <c r="O5" s="100"/>
      <c r="P5" s="22">
        <f>P1-P2-P3-P4</f>
        <v>217.39999999999986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41"/>
      <c r="B7" s="42"/>
      <c r="C7" s="42"/>
      <c r="D7" s="43" t="s">
        <v>28</v>
      </c>
      <c r="E7" s="107" t="s">
        <v>11</v>
      </c>
      <c r="F7" s="108"/>
      <c r="G7" s="25">
        <f t="shared" ref="G7:K7" si="0">SUM(G11:G26)</f>
        <v>400</v>
      </c>
      <c r="H7" s="25">
        <f t="shared" si="0"/>
        <v>232.39999999999998</v>
      </c>
      <c r="I7" s="50">
        <f t="shared" si="0"/>
        <v>146.6</v>
      </c>
      <c r="J7" s="53">
        <f>SUM(J11:J27)</f>
        <v>667</v>
      </c>
      <c r="K7" s="51">
        <f t="shared" si="0"/>
        <v>50</v>
      </c>
      <c r="L7" s="51">
        <f>SUM(L11:L27)</f>
        <v>137.19999999999999</v>
      </c>
      <c r="M7" s="51">
        <f>SUM(M11:M27)</f>
        <v>20</v>
      </c>
      <c r="N7" s="51">
        <f>SUM(N11:N27)</f>
        <v>1253.2</v>
      </c>
      <c r="O7" s="52">
        <f>SUM(O11:O27)</f>
        <v>1035.8000000000002</v>
      </c>
      <c r="P7" s="13">
        <f>+N7-SUM(I7:M7)</f>
        <v>232.40000000000009</v>
      </c>
    </row>
    <row r="8" spans="1:19" ht="36" customHeight="1" thickTop="1" thickBot="1">
      <c r="A8" s="117"/>
      <c r="B8" s="49"/>
      <c r="C8" s="119" t="s">
        <v>13</v>
      </c>
      <c r="D8" s="121" t="s">
        <v>24</v>
      </c>
      <c r="E8" s="120" t="s">
        <v>14</v>
      </c>
      <c r="F8" s="122" t="s">
        <v>30</v>
      </c>
      <c r="G8" s="123" t="s">
        <v>15</v>
      </c>
      <c r="H8" s="124" t="s">
        <v>16</v>
      </c>
      <c r="I8" s="103" t="s">
        <v>33</v>
      </c>
      <c r="J8" s="103" t="s">
        <v>35</v>
      </c>
      <c r="K8" s="103" t="s">
        <v>34</v>
      </c>
      <c r="L8" s="105" t="s">
        <v>31</v>
      </c>
      <c r="M8" s="106"/>
      <c r="N8" s="115" t="s">
        <v>17</v>
      </c>
      <c r="O8" s="127" t="s">
        <v>18</v>
      </c>
      <c r="P8" s="114" t="s">
        <v>19</v>
      </c>
      <c r="R8" s="2"/>
    </row>
    <row r="9" spans="1:19" ht="36" customHeight="1" thickTop="1" thickBot="1">
      <c r="A9" s="118"/>
      <c r="B9" s="49" t="s">
        <v>12</v>
      </c>
      <c r="C9" s="120"/>
      <c r="D9" s="120"/>
      <c r="E9" s="120"/>
      <c r="F9" s="122"/>
      <c r="G9" s="123"/>
      <c r="H9" s="125"/>
      <c r="I9" s="104" t="s">
        <v>33</v>
      </c>
      <c r="J9" s="104"/>
      <c r="K9" s="104" t="s">
        <v>32</v>
      </c>
      <c r="L9" s="109" t="s">
        <v>22</v>
      </c>
      <c r="M9" s="112" t="s">
        <v>23</v>
      </c>
      <c r="N9" s="116"/>
      <c r="O9" s="128"/>
      <c r="P9" s="114"/>
      <c r="R9" s="2"/>
    </row>
    <row r="10" spans="1:19" ht="37.5" customHeight="1" thickTop="1" thickBot="1">
      <c r="A10" s="118"/>
      <c r="B10" s="44"/>
      <c r="C10" s="120"/>
      <c r="D10" s="120"/>
      <c r="E10" s="120"/>
      <c r="F10" s="122"/>
      <c r="G10" s="26" t="s">
        <v>20</v>
      </c>
      <c r="H10" s="126"/>
      <c r="I10" s="104"/>
      <c r="J10" s="104"/>
      <c r="K10" s="104"/>
      <c r="L10" s="110"/>
      <c r="M10" s="113"/>
      <c r="N10" s="116"/>
      <c r="O10" s="128"/>
      <c r="P10" s="114"/>
      <c r="R10" s="2"/>
    </row>
    <row r="11" spans="1:19" ht="30" customHeight="1" thickTop="1">
      <c r="A11" s="32">
        <v>1</v>
      </c>
      <c r="B11" s="37">
        <v>41718</v>
      </c>
      <c r="C11" s="34" t="s">
        <v>48</v>
      </c>
      <c r="D11" s="38" t="s">
        <v>40</v>
      </c>
      <c r="E11" s="35"/>
      <c r="F11" s="36"/>
      <c r="G11" s="65"/>
      <c r="H11" s="27">
        <f t="shared" ref="H11:H26" si="1">IF($E$3="si",($H$5/$H$6*G11),IF($E$3="no",G11*$H$4,0))</f>
        <v>0</v>
      </c>
      <c r="I11" s="27"/>
      <c r="J11" s="27">
        <v>15</v>
      </c>
      <c r="K11" s="28"/>
      <c r="L11" s="28"/>
      <c r="M11" s="29"/>
      <c r="N11" s="30">
        <f t="shared" ref="N11:N19" si="2">SUM(H11:M11)</f>
        <v>15</v>
      </c>
      <c r="O11" s="33"/>
      <c r="P11" s="31" t="str">
        <f t="shared" ref="P11:P19" si="3">IF(F11="Milano","X","")</f>
        <v/>
      </c>
      <c r="R11" s="2"/>
    </row>
    <row r="12" spans="1:19" ht="30" customHeight="1">
      <c r="A12" s="32">
        <v>2</v>
      </c>
      <c r="B12" s="37">
        <v>41718</v>
      </c>
      <c r="C12" s="34" t="s">
        <v>48</v>
      </c>
      <c r="D12" s="38" t="s">
        <v>40</v>
      </c>
      <c r="E12" s="35"/>
      <c r="F12" s="36"/>
      <c r="G12" s="65"/>
      <c r="H12" s="27">
        <f t="shared" ref="H12:H14" si="4">IF($E$3="si",($H$5/$H$6*G12),IF($E$3="no",G12*$H$4,0))</f>
        <v>0</v>
      </c>
      <c r="I12" s="27"/>
      <c r="J12" s="27">
        <v>20</v>
      </c>
      <c r="K12" s="28"/>
      <c r="L12" s="28"/>
      <c r="M12" s="29"/>
      <c r="N12" s="30">
        <f t="shared" ref="N12:N14" si="5">SUM(H12:M12)</f>
        <v>20</v>
      </c>
      <c r="O12" s="33"/>
      <c r="P12" s="31" t="str">
        <f t="shared" ref="P12:P14" si="6">IF(F12="Milano","X","")</f>
        <v/>
      </c>
      <c r="R12" s="2"/>
    </row>
    <row r="13" spans="1:19" ht="30" customHeight="1">
      <c r="A13" s="32">
        <v>3</v>
      </c>
      <c r="B13" s="37">
        <v>41722</v>
      </c>
      <c r="C13" s="34" t="s">
        <v>46</v>
      </c>
      <c r="D13" s="38" t="s">
        <v>47</v>
      </c>
      <c r="E13" s="35"/>
      <c r="F13" s="36"/>
      <c r="G13" s="65"/>
      <c r="H13" s="27">
        <f t="shared" si="4"/>
        <v>0</v>
      </c>
      <c r="I13" s="27"/>
      <c r="J13" s="27"/>
      <c r="K13" s="28"/>
      <c r="L13" s="28"/>
      <c r="M13" s="29">
        <v>20</v>
      </c>
      <c r="N13" s="30">
        <f t="shared" si="5"/>
        <v>20</v>
      </c>
      <c r="O13" s="33">
        <v>20</v>
      </c>
      <c r="P13" s="31" t="str">
        <f t="shared" si="6"/>
        <v/>
      </c>
      <c r="R13" s="2"/>
    </row>
    <row r="14" spans="1:19" ht="30" customHeight="1">
      <c r="A14" s="32">
        <v>4</v>
      </c>
      <c r="B14" s="37">
        <v>41718</v>
      </c>
      <c r="C14" s="34" t="s">
        <v>48</v>
      </c>
      <c r="D14" s="38" t="s">
        <v>45</v>
      </c>
      <c r="E14" s="35"/>
      <c r="F14" s="36"/>
      <c r="G14" s="65"/>
      <c r="H14" s="27">
        <f t="shared" si="4"/>
        <v>0</v>
      </c>
      <c r="I14" s="27"/>
      <c r="J14" s="27">
        <v>122</v>
      </c>
      <c r="K14" s="28"/>
      <c r="L14" s="28"/>
      <c r="M14" s="29"/>
      <c r="N14" s="30">
        <f t="shared" si="5"/>
        <v>122</v>
      </c>
      <c r="O14" s="33">
        <v>122</v>
      </c>
      <c r="P14" s="31" t="str">
        <f t="shared" si="6"/>
        <v/>
      </c>
      <c r="R14" s="2"/>
    </row>
    <row r="15" spans="1:19" ht="30" customHeight="1">
      <c r="A15" s="32">
        <v>5</v>
      </c>
      <c r="B15" s="37">
        <v>41718</v>
      </c>
      <c r="C15" s="34" t="s">
        <v>48</v>
      </c>
      <c r="D15" s="38" t="s">
        <v>44</v>
      </c>
      <c r="E15" s="35"/>
      <c r="F15" s="36"/>
      <c r="G15" s="65"/>
      <c r="H15" s="27">
        <f t="shared" si="1"/>
        <v>0</v>
      </c>
      <c r="I15" s="27"/>
      <c r="J15" s="27"/>
      <c r="K15" s="28">
        <v>40</v>
      </c>
      <c r="L15" s="28"/>
      <c r="M15" s="29"/>
      <c r="N15" s="30">
        <f t="shared" si="2"/>
        <v>40</v>
      </c>
      <c r="O15" s="33"/>
      <c r="P15" s="31" t="str">
        <f t="shared" si="3"/>
        <v/>
      </c>
      <c r="R15" s="2"/>
    </row>
    <row r="16" spans="1:19" ht="30" customHeight="1">
      <c r="A16" s="32">
        <v>6</v>
      </c>
      <c r="B16" s="37">
        <v>41699</v>
      </c>
      <c r="C16" s="34"/>
      <c r="D16" s="38" t="s">
        <v>41</v>
      </c>
      <c r="E16" s="35"/>
      <c r="F16" s="36"/>
      <c r="G16" s="65"/>
      <c r="H16" s="27">
        <f t="shared" si="1"/>
        <v>0</v>
      </c>
      <c r="I16" s="27">
        <v>92.6</v>
      </c>
      <c r="J16" s="27"/>
      <c r="K16" s="28"/>
      <c r="L16" s="28"/>
      <c r="M16" s="29"/>
      <c r="N16" s="30">
        <f t="shared" si="2"/>
        <v>92.6</v>
      </c>
      <c r="O16" s="33">
        <v>92.6</v>
      </c>
      <c r="P16" s="31" t="str">
        <f t="shared" si="3"/>
        <v/>
      </c>
      <c r="R16" s="2"/>
    </row>
    <row r="17" spans="1:18" ht="30" customHeight="1">
      <c r="A17" s="32">
        <v>7</v>
      </c>
      <c r="B17" s="37">
        <v>41716</v>
      </c>
      <c r="C17" s="34" t="s">
        <v>49</v>
      </c>
      <c r="D17" s="38" t="s">
        <v>50</v>
      </c>
      <c r="E17" s="35"/>
      <c r="F17" s="36"/>
      <c r="G17" s="65"/>
      <c r="H17" s="27">
        <f t="shared" si="1"/>
        <v>0</v>
      </c>
      <c r="I17" s="27"/>
      <c r="J17" s="27"/>
      <c r="K17" s="28"/>
      <c r="L17" s="28">
        <v>92</v>
      </c>
      <c r="M17" s="29"/>
      <c r="N17" s="30">
        <f t="shared" si="2"/>
        <v>92</v>
      </c>
      <c r="O17" s="33">
        <v>92</v>
      </c>
      <c r="P17" s="31" t="str">
        <f t="shared" si="3"/>
        <v/>
      </c>
      <c r="R17" s="2"/>
    </row>
    <row r="18" spans="1:18" ht="30" customHeight="1">
      <c r="A18" s="32">
        <v>8</v>
      </c>
      <c r="B18" s="37">
        <v>41715</v>
      </c>
      <c r="C18" s="34" t="s">
        <v>49</v>
      </c>
      <c r="D18" s="38" t="s">
        <v>50</v>
      </c>
      <c r="E18" s="35"/>
      <c r="F18" s="36"/>
      <c r="G18" s="65"/>
      <c r="H18" s="27">
        <f t="shared" si="1"/>
        <v>0</v>
      </c>
      <c r="I18" s="27"/>
      <c r="J18" s="27">
        <v>95</v>
      </c>
      <c r="K18" s="28"/>
      <c r="L18" s="28"/>
      <c r="M18" s="29"/>
      <c r="N18" s="30">
        <f t="shared" si="2"/>
        <v>95</v>
      </c>
      <c r="O18" s="33">
        <v>95</v>
      </c>
      <c r="P18" s="31" t="str">
        <f t="shared" si="3"/>
        <v/>
      </c>
      <c r="R18" s="2"/>
    </row>
    <row r="19" spans="1:18" ht="30" customHeight="1">
      <c r="A19" s="32">
        <v>9</v>
      </c>
      <c r="B19" s="37">
        <v>41717</v>
      </c>
      <c r="C19" s="34" t="s">
        <v>48</v>
      </c>
      <c r="D19" s="38" t="s">
        <v>45</v>
      </c>
      <c r="E19" s="35"/>
      <c r="F19" s="36"/>
      <c r="G19" s="65"/>
      <c r="H19" s="27">
        <f t="shared" si="1"/>
        <v>0</v>
      </c>
      <c r="I19" s="27"/>
      <c r="J19" s="27">
        <v>90</v>
      </c>
      <c r="K19" s="28"/>
      <c r="L19" s="28"/>
      <c r="M19" s="29"/>
      <c r="N19" s="30">
        <f t="shared" si="2"/>
        <v>90</v>
      </c>
      <c r="O19" s="33">
        <v>90</v>
      </c>
      <c r="P19" s="31" t="str">
        <f t="shared" si="3"/>
        <v/>
      </c>
      <c r="R19" s="2"/>
    </row>
    <row r="20" spans="1:18" ht="30" customHeight="1">
      <c r="A20" s="32">
        <v>10</v>
      </c>
      <c r="B20" s="37">
        <v>41700</v>
      </c>
      <c r="C20" s="34" t="s">
        <v>51</v>
      </c>
      <c r="D20" s="38" t="s">
        <v>40</v>
      </c>
      <c r="E20" s="35"/>
      <c r="F20" s="36"/>
      <c r="G20" s="65"/>
      <c r="H20" s="27">
        <f t="shared" si="1"/>
        <v>0</v>
      </c>
      <c r="I20" s="27"/>
      <c r="J20" s="27">
        <v>30</v>
      </c>
      <c r="K20" s="28"/>
      <c r="L20" s="28"/>
      <c r="M20" s="29"/>
      <c r="N20" s="30">
        <f t="shared" ref="N20:N26" si="7">SUM(H20:M20)</f>
        <v>30</v>
      </c>
      <c r="O20" s="33"/>
      <c r="P20" s="31" t="str">
        <f t="shared" ref="P20:P26" si="8">IF(F20="Milano","X","")</f>
        <v/>
      </c>
      <c r="R20" s="2"/>
    </row>
    <row r="21" spans="1:18" ht="30" customHeight="1">
      <c r="A21" s="32">
        <v>11</v>
      </c>
      <c r="B21" s="37">
        <v>41699</v>
      </c>
      <c r="C21" s="34" t="s">
        <v>51</v>
      </c>
      <c r="D21" s="38" t="s">
        <v>52</v>
      </c>
      <c r="E21" s="35"/>
      <c r="F21" s="36"/>
      <c r="G21" s="65"/>
      <c r="H21" s="27">
        <f t="shared" si="1"/>
        <v>0</v>
      </c>
      <c r="I21" s="27"/>
      <c r="J21" s="27"/>
      <c r="K21" s="28">
        <v>10</v>
      </c>
      <c r="L21" s="28"/>
      <c r="M21" s="29"/>
      <c r="N21" s="30">
        <f t="shared" si="7"/>
        <v>10</v>
      </c>
      <c r="O21" s="33">
        <v>10</v>
      </c>
      <c r="P21" s="31" t="str">
        <f t="shared" si="8"/>
        <v/>
      </c>
      <c r="R21" s="2"/>
    </row>
    <row r="22" spans="1:18" ht="30" customHeight="1">
      <c r="A22" s="32">
        <v>12</v>
      </c>
      <c r="B22" s="37">
        <v>41724</v>
      </c>
      <c r="C22" s="34" t="s">
        <v>53</v>
      </c>
      <c r="D22" s="38" t="s">
        <v>54</v>
      </c>
      <c r="E22" s="35"/>
      <c r="F22" s="36"/>
      <c r="G22" s="65"/>
      <c r="H22" s="27">
        <f t="shared" si="1"/>
        <v>0</v>
      </c>
      <c r="I22" s="27">
        <v>54</v>
      </c>
      <c r="J22" s="27"/>
      <c r="K22" s="28"/>
      <c r="L22" s="28"/>
      <c r="M22" s="29"/>
      <c r="N22" s="30">
        <f t="shared" si="7"/>
        <v>54</v>
      </c>
      <c r="O22" s="33">
        <v>54</v>
      </c>
      <c r="P22" s="31" t="str">
        <f t="shared" si="8"/>
        <v/>
      </c>
      <c r="R22" s="2"/>
    </row>
    <row r="23" spans="1:18" ht="30" customHeight="1">
      <c r="A23" s="32">
        <v>13</v>
      </c>
      <c r="B23" s="37">
        <v>41717</v>
      </c>
      <c r="C23" s="34" t="s">
        <v>49</v>
      </c>
      <c r="D23" s="38" t="s">
        <v>50</v>
      </c>
      <c r="E23" s="35"/>
      <c r="F23" s="36"/>
      <c r="G23" s="65"/>
      <c r="H23" s="27">
        <f t="shared" ref="H23:H24" si="9">IF($E$3="si",($H$5/$H$6*G23),IF($E$3="no",G23*$H$4,0))</f>
        <v>0</v>
      </c>
      <c r="I23" s="27"/>
      <c r="J23" s="27"/>
      <c r="K23" s="28"/>
      <c r="L23" s="28">
        <v>45.2</v>
      </c>
      <c r="M23" s="29"/>
      <c r="N23" s="30">
        <f t="shared" ref="N23" si="10">SUM(H23:M23)</f>
        <v>45.2</v>
      </c>
      <c r="O23" s="33">
        <v>45.2</v>
      </c>
      <c r="P23" s="31" t="str">
        <f t="shared" ref="P23:P24" si="11">IF(F23="Milano","X","")</f>
        <v/>
      </c>
      <c r="R23" s="2"/>
    </row>
    <row r="24" spans="1:18" ht="30" customHeight="1">
      <c r="A24" s="32">
        <v>14</v>
      </c>
      <c r="B24" s="37">
        <v>41718</v>
      </c>
      <c r="C24" s="34"/>
      <c r="D24" s="38" t="s">
        <v>55</v>
      </c>
      <c r="E24" s="35"/>
      <c r="F24" s="36"/>
      <c r="G24" s="65"/>
      <c r="H24" s="27">
        <f t="shared" si="9"/>
        <v>0</v>
      </c>
      <c r="I24" s="27"/>
      <c r="J24" s="27"/>
      <c r="K24" s="28"/>
      <c r="L24" s="28"/>
      <c r="M24" s="29"/>
      <c r="N24" s="30"/>
      <c r="O24" s="33">
        <v>120</v>
      </c>
      <c r="P24" s="31" t="str">
        <f t="shared" si="11"/>
        <v/>
      </c>
      <c r="R24" s="2"/>
    </row>
    <row r="25" spans="1:18" ht="30" customHeight="1">
      <c r="A25" s="32">
        <v>15</v>
      </c>
      <c r="B25" s="37">
        <v>41708</v>
      </c>
      <c r="C25" s="34"/>
      <c r="D25" s="38" t="s">
        <v>42</v>
      </c>
      <c r="E25" s="35" t="s">
        <v>43</v>
      </c>
      <c r="F25" s="36"/>
      <c r="G25" s="65">
        <v>200</v>
      </c>
      <c r="H25" s="27">
        <f t="shared" ref="H25" si="12">IF($E$3="si",($H$5/$H$6*G25),IF($E$3="no",G25*$H$4,0))</f>
        <v>116.19999999999999</v>
      </c>
      <c r="I25" s="27"/>
      <c r="J25" s="27"/>
      <c r="K25" s="28"/>
      <c r="L25" s="28"/>
      <c r="M25" s="29"/>
      <c r="N25" s="30">
        <f t="shared" ref="N25" si="13">SUM(H25:M25)</f>
        <v>116.19999999999999</v>
      </c>
      <c r="O25" s="33"/>
      <c r="P25" s="31" t="str">
        <f t="shared" ref="P25" si="14">IF(F25="Milano","X","")</f>
        <v/>
      </c>
      <c r="R25" s="2"/>
    </row>
    <row r="26" spans="1:18" ht="30" customHeight="1">
      <c r="A26" s="32">
        <v>16</v>
      </c>
      <c r="B26" s="37">
        <v>41724</v>
      </c>
      <c r="C26" s="34"/>
      <c r="D26" s="38" t="s">
        <v>42</v>
      </c>
      <c r="E26" s="35" t="s">
        <v>43</v>
      </c>
      <c r="F26" s="36"/>
      <c r="G26" s="65">
        <v>200</v>
      </c>
      <c r="H26" s="27">
        <f t="shared" si="1"/>
        <v>116.19999999999999</v>
      </c>
      <c r="I26" s="27"/>
      <c r="J26" s="27"/>
      <c r="K26" s="28"/>
      <c r="L26" s="28"/>
      <c r="M26" s="29"/>
      <c r="N26" s="30">
        <f t="shared" si="7"/>
        <v>116.19999999999999</v>
      </c>
      <c r="O26" s="33"/>
      <c r="P26" s="31" t="str">
        <f t="shared" si="8"/>
        <v/>
      </c>
      <c r="R26" s="2"/>
    </row>
    <row r="27" spans="1:18" ht="30" customHeight="1">
      <c r="A27" s="32">
        <v>17</v>
      </c>
      <c r="B27" s="37">
        <v>41714</v>
      </c>
      <c r="C27" s="34"/>
      <c r="D27" s="38" t="s">
        <v>56</v>
      </c>
      <c r="E27" s="35"/>
      <c r="F27" s="36"/>
      <c r="G27" s="65"/>
      <c r="H27" s="27">
        <f t="shared" ref="H27" si="15">IF($E$3="si",($H$5/$H$6*G27),IF($E$3="no",G27*$H$4,0))</f>
        <v>0</v>
      </c>
      <c r="I27" s="27"/>
      <c r="J27" s="27">
        <v>295</v>
      </c>
      <c r="K27" s="28"/>
      <c r="L27" s="28"/>
      <c r="M27" s="29"/>
      <c r="N27" s="30">
        <f t="shared" ref="N27" si="16">SUM(H27:M27)</f>
        <v>295</v>
      </c>
      <c r="O27" s="33">
        <v>295</v>
      </c>
      <c r="P27" s="31" t="str">
        <f t="shared" ref="P27" si="17">IF(F27="Milano","X","")</f>
        <v/>
      </c>
      <c r="R27" s="2"/>
    </row>
    <row r="29" spans="1:18">
      <c r="A29" s="46"/>
      <c r="B29" s="47"/>
      <c r="C29" s="47"/>
      <c r="D29" s="47"/>
      <c r="E29" s="47"/>
      <c r="F29" s="47"/>
      <c r="G29" s="47"/>
      <c r="H29" s="47"/>
      <c r="I29" s="47"/>
      <c r="J29" s="66"/>
      <c r="K29" s="66"/>
      <c r="L29" s="47"/>
      <c r="M29" s="47"/>
      <c r="N29" s="47"/>
      <c r="O29" s="47"/>
      <c r="P29" s="66"/>
      <c r="Q29" s="3"/>
    </row>
    <row r="30" spans="1:18">
      <c r="A30" s="55"/>
      <c r="B30" s="56"/>
      <c r="C30" s="57"/>
      <c r="D30" s="58"/>
      <c r="E30" s="58"/>
      <c r="F30" s="59"/>
      <c r="G30" s="60"/>
      <c r="H30" s="61"/>
      <c r="I30" s="62"/>
      <c r="J30" s="66"/>
      <c r="K30" s="66"/>
      <c r="L30" s="62"/>
      <c r="M30" s="62"/>
      <c r="N30" s="63"/>
      <c r="O30" s="64"/>
      <c r="P30" s="66"/>
      <c r="Q30" s="3"/>
    </row>
    <row r="31" spans="1:18">
      <c r="A31" s="46"/>
      <c r="B31" s="54" t="s">
        <v>36</v>
      </c>
      <c r="C31" s="54"/>
      <c r="D31" s="54"/>
      <c r="E31" s="47"/>
      <c r="F31" s="47"/>
      <c r="G31" s="54" t="s">
        <v>38</v>
      </c>
      <c r="H31" s="54"/>
      <c r="I31" s="54"/>
      <c r="J31" s="66"/>
      <c r="K31" s="66"/>
      <c r="L31" s="54" t="s">
        <v>37</v>
      </c>
      <c r="M31" s="54"/>
      <c r="N31" s="54"/>
      <c r="O31" s="47"/>
      <c r="P31" s="66"/>
      <c r="Q31" s="3"/>
    </row>
    <row r="32" spans="1:18">
      <c r="A32" s="46"/>
      <c r="B32" s="47"/>
      <c r="C32" s="47"/>
      <c r="D32" s="47"/>
      <c r="E32" s="47"/>
      <c r="F32" s="47"/>
      <c r="G32" s="47"/>
      <c r="H32" s="47"/>
      <c r="I32" s="47"/>
      <c r="J32" s="66"/>
      <c r="K32" s="66"/>
      <c r="L32" s="47"/>
      <c r="M32" s="47"/>
      <c r="N32" s="47"/>
      <c r="O32" s="47"/>
      <c r="P32" s="66"/>
      <c r="Q32" s="3"/>
    </row>
    <row r="33" spans="1:17">
      <c r="A33" s="46"/>
      <c r="B33" s="47"/>
      <c r="C33" s="47"/>
      <c r="D33" s="47"/>
      <c r="E33" s="47"/>
      <c r="F33" s="47"/>
      <c r="G33" s="47"/>
      <c r="H33" s="47"/>
      <c r="I33" s="47"/>
      <c r="J33" s="66"/>
      <c r="K33" s="66"/>
      <c r="L33" s="47"/>
      <c r="M33" s="47"/>
      <c r="N33" s="47"/>
      <c r="O33" s="47"/>
      <c r="P33" s="66"/>
      <c r="Q33" s="3"/>
    </row>
  </sheetData>
  <mergeCells count="24"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</mergeCells>
  <phoneticPr fontId="0" type="noConversion"/>
  <conditionalFormatting sqref="M1">
    <cfRule type="cellIs" dxfId="4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30 N11:N27">
      <formula1>0</formula1>
      <formula2>0</formula2>
    </dataValidation>
    <dataValidation type="decimal" operator="greaterThanOrEqual" allowBlank="1" showErrorMessage="1" errorTitle="Valore" error="Inserire un numero maggiore o uguale a 0 (zero)!" sqref="H30:M30 H11:M27">
      <formula1>0</formula1>
      <formula2>0</formula2>
    </dataValidation>
    <dataValidation type="textLength" operator="greaterThan" allowBlank="1" showErrorMessage="1" sqref="D30:E30 D11:E27">
      <formula1>1</formula1>
      <formula2>0</formula2>
    </dataValidation>
    <dataValidation type="textLength" operator="greaterThan" sqref="F30 F11:F27">
      <formula1>1</formula1>
      <formula2>0</formula2>
    </dataValidation>
    <dataValidation type="date" operator="greaterThanOrEqual" showErrorMessage="1" errorTitle="Data" error="Inserire una data superiore al 1/11/2000" sqref="B30 B11:B27">
      <formula1>36831</formula1>
      <formula2>0</formula2>
    </dataValidation>
    <dataValidation type="textLength" operator="greaterThan" allowBlank="1" sqref="C30 C11:C27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view="pageBreakPreview" topLeftCell="F1" zoomScale="60" zoomScaleNormal="50" workbookViewId="0">
      <selection activeCell="P11" sqref="P11"/>
    </sheetView>
  </sheetViews>
  <sheetFormatPr defaultColWidth="8.85546875" defaultRowHeight="18.75"/>
  <cols>
    <col min="1" max="1" width="6.7109375" style="1" customWidth="1"/>
    <col min="2" max="2" width="19.42578125" style="2" customWidth="1"/>
    <col min="3" max="3" width="20.42578125" style="2" customWidth="1"/>
    <col min="4" max="4" width="36" style="2" customWidth="1"/>
    <col min="5" max="5" width="28.7109375" style="2" customWidth="1"/>
    <col min="6" max="6" width="39.42578125" style="2" customWidth="1"/>
    <col min="7" max="7" width="30.42578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42578125" style="2" customWidth="1"/>
    <col min="14" max="17" width="19.85546875" style="2" customWidth="1"/>
    <col min="18" max="18" width="19.85546875" style="3" customWidth="1"/>
    <col min="19" max="19" width="8.42578125" style="2" customWidth="1"/>
    <col min="20" max="16384" width="8.85546875" style="2"/>
  </cols>
  <sheetData>
    <row r="1" spans="1:19" s="8" customFormat="1" ht="35.25" customHeight="1">
      <c r="A1" s="4"/>
      <c r="B1" s="111" t="s">
        <v>0</v>
      </c>
      <c r="C1" s="111"/>
      <c r="D1" s="111"/>
      <c r="E1" s="102" t="s">
        <v>39</v>
      </c>
      <c r="F1" s="102"/>
      <c r="G1" s="40">
        <v>41719</v>
      </c>
      <c r="H1" s="39" t="s">
        <v>60</v>
      </c>
      <c r="L1" s="8" t="s">
        <v>29</v>
      </c>
      <c r="M1" s="3">
        <f>+P1-N7</f>
        <v>0</v>
      </c>
      <c r="N1" s="5" t="s">
        <v>1</v>
      </c>
      <c r="O1" s="6"/>
      <c r="P1" s="7">
        <f>SUM(H7:M7)</f>
        <v>179.916</v>
      </c>
      <c r="Q1" s="3" t="s">
        <v>27</v>
      </c>
    </row>
    <row r="2" spans="1:19" s="8" customFormat="1" ht="35.25" customHeight="1">
      <c r="A2" s="4"/>
      <c r="B2" s="101" t="s">
        <v>2</v>
      </c>
      <c r="C2" s="101"/>
      <c r="D2" s="101"/>
      <c r="E2" s="102"/>
      <c r="F2" s="102"/>
      <c r="G2" s="9"/>
      <c r="H2" s="9"/>
      <c r="N2" s="10" t="s">
        <v>3</v>
      </c>
      <c r="O2" s="11"/>
      <c r="P2" s="12"/>
      <c r="Q2" s="3" t="s">
        <v>26</v>
      </c>
    </row>
    <row r="3" spans="1:19" s="8" customFormat="1" ht="35.25" customHeight="1">
      <c r="A3" s="4"/>
      <c r="B3" s="101" t="s">
        <v>25</v>
      </c>
      <c r="C3" s="101"/>
      <c r="D3" s="101"/>
      <c r="E3" s="102" t="s">
        <v>26</v>
      </c>
      <c r="F3" s="102"/>
      <c r="N3" s="10" t="s">
        <v>4</v>
      </c>
      <c r="O3" s="11"/>
      <c r="P3" s="12">
        <f>+O7</f>
        <v>179.92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0.58099999999999996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48"/>
      <c r="D5" s="20"/>
      <c r="E5" s="45">
        <v>1</v>
      </c>
      <c r="F5" s="14"/>
      <c r="G5" s="10" t="s">
        <v>7</v>
      </c>
      <c r="H5" s="21">
        <v>1.1100000000000001</v>
      </c>
      <c r="N5" s="100" t="s">
        <v>8</v>
      </c>
      <c r="O5" s="100"/>
      <c r="P5" s="22">
        <f>P1-P2-P3-P4</f>
        <v>-3.9999999999906777E-3</v>
      </c>
      <c r="Q5" s="13"/>
      <c r="R5" s="14"/>
    </row>
    <row r="6" spans="1:19" s="8" customFormat="1" ht="31.5" customHeight="1" thickTop="1" thickBot="1">
      <c r="A6" s="4"/>
      <c r="B6" s="23" t="s">
        <v>61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41"/>
      <c r="B7" s="42"/>
      <c r="C7" s="42"/>
      <c r="D7" s="43" t="s">
        <v>28</v>
      </c>
      <c r="E7" s="107" t="s">
        <v>11</v>
      </c>
      <c r="F7" s="108"/>
      <c r="G7" s="25">
        <f t="shared" ref="G7:O7" si="0">SUM(G11:G15)</f>
        <v>0</v>
      </c>
      <c r="H7" s="25">
        <f t="shared" si="0"/>
        <v>0</v>
      </c>
      <c r="I7" s="50">
        <f t="shared" si="0"/>
        <v>0</v>
      </c>
      <c r="J7" s="53">
        <f t="shared" si="0"/>
        <v>0</v>
      </c>
      <c r="K7" s="51">
        <f t="shared" si="0"/>
        <v>0</v>
      </c>
      <c r="L7" s="51">
        <f t="shared" si="0"/>
        <v>179.916</v>
      </c>
      <c r="M7" s="51">
        <f t="shared" si="0"/>
        <v>0</v>
      </c>
      <c r="N7" s="51">
        <f t="shared" si="0"/>
        <v>179.916</v>
      </c>
      <c r="O7" s="52">
        <f t="shared" si="0"/>
        <v>179.92</v>
      </c>
      <c r="P7" s="13">
        <f>+N7-SUM(I7:M7)</f>
        <v>0</v>
      </c>
    </row>
    <row r="8" spans="1:19" ht="36" customHeight="1" thickTop="1" thickBot="1">
      <c r="A8" s="117"/>
      <c r="B8" s="49"/>
      <c r="C8" s="119" t="s">
        <v>13</v>
      </c>
      <c r="D8" s="121" t="s">
        <v>24</v>
      </c>
      <c r="E8" s="120" t="s">
        <v>14</v>
      </c>
      <c r="F8" s="122" t="s">
        <v>30</v>
      </c>
      <c r="G8" s="123" t="s">
        <v>15</v>
      </c>
      <c r="H8" s="124" t="s">
        <v>16</v>
      </c>
      <c r="I8" s="103" t="s">
        <v>33</v>
      </c>
      <c r="J8" s="103" t="s">
        <v>35</v>
      </c>
      <c r="K8" s="103" t="s">
        <v>34</v>
      </c>
      <c r="L8" s="105" t="s">
        <v>31</v>
      </c>
      <c r="M8" s="106"/>
      <c r="N8" s="115" t="s">
        <v>17</v>
      </c>
      <c r="O8" s="127" t="s">
        <v>18</v>
      </c>
      <c r="P8" s="114" t="s">
        <v>19</v>
      </c>
      <c r="R8" s="2"/>
    </row>
    <row r="9" spans="1:19" ht="36" customHeight="1" thickTop="1" thickBot="1">
      <c r="A9" s="118"/>
      <c r="B9" s="49" t="s">
        <v>12</v>
      </c>
      <c r="C9" s="120"/>
      <c r="D9" s="120"/>
      <c r="E9" s="120"/>
      <c r="F9" s="122"/>
      <c r="G9" s="123"/>
      <c r="H9" s="125"/>
      <c r="I9" s="104" t="s">
        <v>33</v>
      </c>
      <c r="J9" s="104"/>
      <c r="K9" s="104" t="s">
        <v>32</v>
      </c>
      <c r="L9" s="109" t="s">
        <v>22</v>
      </c>
      <c r="M9" s="112" t="s">
        <v>23</v>
      </c>
      <c r="N9" s="116"/>
      <c r="O9" s="128"/>
      <c r="P9" s="114"/>
      <c r="R9" s="2"/>
    </row>
    <row r="10" spans="1:19" ht="37.5" customHeight="1" thickTop="1" thickBot="1">
      <c r="A10" s="118"/>
      <c r="B10" s="67"/>
      <c r="C10" s="120"/>
      <c r="D10" s="120"/>
      <c r="E10" s="120"/>
      <c r="F10" s="122"/>
      <c r="G10" s="26" t="s">
        <v>20</v>
      </c>
      <c r="H10" s="126"/>
      <c r="I10" s="104"/>
      <c r="J10" s="104"/>
      <c r="K10" s="104"/>
      <c r="L10" s="110"/>
      <c r="M10" s="113"/>
      <c r="N10" s="116"/>
      <c r="O10" s="128"/>
      <c r="P10" s="114"/>
      <c r="R10" s="2"/>
    </row>
    <row r="11" spans="1:19" ht="30" customHeight="1" thickTop="1">
      <c r="A11" s="32">
        <v>1</v>
      </c>
      <c r="B11" s="37">
        <v>41710</v>
      </c>
      <c r="C11" s="34" t="s">
        <v>57</v>
      </c>
      <c r="D11" s="38" t="s">
        <v>58</v>
      </c>
      <c r="E11" s="35"/>
      <c r="F11" s="36" t="s">
        <v>62</v>
      </c>
      <c r="G11" s="65"/>
      <c r="H11" s="27">
        <f t="shared" ref="H11:H15" si="1">IF($E$3="si",($H$5/$H$6*G11),IF($E$3="no",G11*$H$4,0))</f>
        <v>0</v>
      </c>
      <c r="I11" s="27"/>
      <c r="J11" s="27"/>
      <c r="K11" s="28"/>
      <c r="L11" s="28">
        <v>179.916</v>
      </c>
      <c r="M11" s="29"/>
      <c r="N11" s="30">
        <f t="shared" ref="N11" si="2">SUM(H11:M11)</f>
        <v>179.916</v>
      </c>
      <c r="O11" s="33">
        <v>179.92</v>
      </c>
      <c r="P11" s="31">
        <v>183.88</v>
      </c>
      <c r="R11" s="2"/>
    </row>
    <row r="12" spans="1:19" ht="30" customHeight="1">
      <c r="A12" s="32">
        <v>2</v>
      </c>
      <c r="B12" s="37"/>
      <c r="C12" s="34"/>
      <c r="D12" s="38"/>
      <c r="E12" s="35"/>
      <c r="F12" s="36"/>
      <c r="G12" s="65"/>
      <c r="H12" s="27">
        <f t="shared" si="1"/>
        <v>0</v>
      </c>
      <c r="I12" s="27"/>
      <c r="J12" s="27"/>
      <c r="K12" s="28"/>
      <c r="L12" s="28"/>
      <c r="M12" s="29"/>
      <c r="N12" s="30">
        <f t="shared" ref="N12:N14" si="3">SUM(H12:M12)</f>
        <v>0</v>
      </c>
      <c r="O12" s="33"/>
      <c r="P12" s="31" t="str">
        <f t="shared" ref="P12:P15" si="4">IF(F12="Milano","X","")</f>
        <v/>
      </c>
      <c r="R12" s="2"/>
    </row>
    <row r="13" spans="1:19" ht="30" customHeight="1">
      <c r="A13" s="32">
        <v>3</v>
      </c>
      <c r="B13" s="37"/>
      <c r="C13" s="34"/>
      <c r="D13" s="38"/>
      <c r="E13" s="35"/>
      <c r="F13" s="36"/>
      <c r="G13" s="65"/>
      <c r="H13" s="27">
        <f t="shared" si="1"/>
        <v>0</v>
      </c>
      <c r="I13" s="27"/>
      <c r="J13" s="27"/>
      <c r="K13" s="28"/>
      <c r="L13" s="28"/>
      <c r="M13" s="29"/>
      <c r="N13" s="30">
        <f t="shared" si="3"/>
        <v>0</v>
      </c>
      <c r="O13" s="33"/>
      <c r="P13" s="31" t="str">
        <f t="shared" si="4"/>
        <v/>
      </c>
      <c r="R13" s="2"/>
    </row>
    <row r="14" spans="1:19" ht="30" customHeight="1">
      <c r="A14" s="32">
        <v>4</v>
      </c>
      <c r="B14" s="37"/>
      <c r="C14" s="34"/>
      <c r="D14" s="38"/>
      <c r="E14" s="35"/>
      <c r="F14" s="36"/>
      <c r="G14" s="65"/>
      <c r="H14" s="27">
        <f t="shared" si="1"/>
        <v>0</v>
      </c>
      <c r="I14" s="27"/>
      <c r="J14" s="27"/>
      <c r="K14" s="28"/>
      <c r="L14" s="28"/>
      <c r="M14" s="29"/>
      <c r="N14" s="30">
        <f t="shared" si="3"/>
        <v>0</v>
      </c>
      <c r="O14" s="33"/>
      <c r="P14" s="31" t="str">
        <f t="shared" si="4"/>
        <v/>
      </c>
      <c r="R14" s="2"/>
    </row>
    <row r="15" spans="1:19" ht="30" customHeight="1">
      <c r="A15" s="32">
        <v>5</v>
      </c>
      <c r="B15" s="37"/>
      <c r="C15" s="34"/>
      <c r="D15" s="38"/>
      <c r="E15" s="35"/>
      <c r="F15" s="36"/>
      <c r="G15" s="65"/>
      <c r="H15" s="27">
        <f t="shared" si="1"/>
        <v>0</v>
      </c>
      <c r="I15" s="27"/>
      <c r="J15" s="27"/>
      <c r="K15" s="28"/>
      <c r="L15" s="28"/>
      <c r="M15" s="29"/>
      <c r="N15" s="30">
        <f t="shared" ref="N15" si="5">SUM(H15:M15)</f>
        <v>0</v>
      </c>
      <c r="O15" s="33"/>
      <c r="P15" s="31" t="str">
        <f t="shared" si="4"/>
        <v/>
      </c>
      <c r="R15" s="2"/>
    </row>
    <row r="17" spans="1:17">
      <c r="A17" s="46"/>
      <c r="B17" s="47"/>
      <c r="C17" s="47"/>
      <c r="D17" s="47"/>
      <c r="E17" s="47"/>
      <c r="F17" s="47"/>
      <c r="G17" s="47"/>
      <c r="H17" s="47"/>
      <c r="I17" s="47"/>
      <c r="J17" s="66"/>
      <c r="K17" s="66"/>
      <c r="L17" s="47"/>
      <c r="M17" s="47"/>
      <c r="N17" s="47"/>
      <c r="O17" s="47"/>
      <c r="P17" s="66"/>
      <c r="Q17" s="3"/>
    </row>
    <row r="18" spans="1:17">
      <c r="A18" s="55"/>
      <c r="B18" s="56"/>
      <c r="C18" s="57"/>
      <c r="D18" s="58"/>
      <c r="E18" s="58"/>
      <c r="F18" s="59"/>
      <c r="G18" s="60"/>
      <c r="H18" s="61"/>
      <c r="I18" s="62"/>
      <c r="J18" s="66"/>
      <c r="K18" s="66"/>
      <c r="L18" s="62"/>
      <c r="M18" s="62"/>
      <c r="N18" s="63"/>
      <c r="O18" s="64"/>
      <c r="P18" s="66"/>
      <c r="Q18" s="3"/>
    </row>
    <row r="19" spans="1:17">
      <c r="A19" s="46"/>
      <c r="B19" s="54" t="s">
        <v>36</v>
      </c>
      <c r="C19" s="54"/>
      <c r="D19" s="54"/>
      <c r="E19" s="47"/>
      <c r="F19" s="47"/>
      <c r="G19" s="54" t="s">
        <v>38</v>
      </c>
      <c r="H19" s="54"/>
      <c r="I19" s="54"/>
      <c r="J19" s="66"/>
      <c r="K19" s="66"/>
      <c r="L19" s="54" t="s">
        <v>37</v>
      </c>
      <c r="M19" s="54"/>
      <c r="N19" s="54"/>
      <c r="O19" s="47"/>
      <c r="P19" s="66"/>
      <c r="Q19" s="3"/>
    </row>
    <row r="20" spans="1:17">
      <c r="A20" s="46"/>
      <c r="B20" s="47"/>
      <c r="C20" s="47"/>
      <c r="D20" s="47"/>
      <c r="E20" s="47"/>
      <c r="F20" s="47"/>
      <c r="G20" s="47"/>
      <c r="H20" s="47"/>
      <c r="I20" s="47"/>
      <c r="J20" s="66"/>
      <c r="K20" s="66"/>
      <c r="L20" s="47"/>
      <c r="M20" s="47"/>
      <c r="N20" s="47"/>
      <c r="O20" s="47"/>
      <c r="P20" s="66"/>
      <c r="Q20" s="3"/>
    </row>
    <row r="21" spans="1:17">
      <c r="A21" s="46"/>
      <c r="B21" s="47"/>
      <c r="C21" s="47"/>
      <c r="D21" s="47"/>
      <c r="E21" s="47"/>
      <c r="F21" s="47"/>
      <c r="G21" s="47"/>
      <c r="H21" s="47"/>
      <c r="I21" s="47"/>
      <c r="J21" s="66"/>
      <c r="K21" s="66"/>
      <c r="L21" s="47"/>
      <c r="M21" s="47"/>
      <c r="N21" s="47"/>
      <c r="O21" s="47"/>
      <c r="P21" s="66"/>
      <c r="Q21" s="3"/>
    </row>
  </sheetData>
  <mergeCells count="24">
    <mergeCell ref="B1:D1"/>
    <mergeCell ref="E1:F1"/>
    <mergeCell ref="B2:D2"/>
    <mergeCell ref="E2:F2"/>
    <mergeCell ref="B3:D3"/>
    <mergeCell ref="E3:F3"/>
    <mergeCell ref="A8:A10"/>
    <mergeCell ref="C8:C10"/>
    <mergeCell ref="D8:D10"/>
    <mergeCell ref="E8:E10"/>
    <mergeCell ref="F8:F10"/>
    <mergeCell ref="P8:P10"/>
    <mergeCell ref="L9:L10"/>
    <mergeCell ref="M9:M10"/>
    <mergeCell ref="N5:O5"/>
    <mergeCell ref="E7:F7"/>
    <mergeCell ref="G8:G9"/>
    <mergeCell ref="H8:H10"/>
    <mergeCell ref="I8:I10"/>
    <mergeCell ref="J8:J10"/>
    <mergeCell ref="K8:K10"/>
    <mergeCell ref="L8:M8"/>
    <mergeCell ref="N8:N10"/>
    <mergeCell ref="O8:O10"/>
  </mergeCells>
  <conditionalFormatting sqref="M1">
    <cfRule type="cellIs" dxfId="3" priority="1" operator="notEqual">
      <formula>0</formula>
    </cfRule>
  </conditionalFormatting>
  <dataValidations count="13">
    <dataValidation type="list" allowBlank="1" showInputMessage="1" showErrorMessage="1" sqref="E3:F3">
      <formula1>$Q$1:$Q$2</formula1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type="textLength" operator="greaterThan" allowBlank="1" sqref="C18 C11:C15">
      <formula1>1</formula1>
      <formula2>0</formula2>
    </dataValidation>
    <dataValidation type="date" operator="greaterThanOrEqual" showErrorMessage="1" errorTitle="Data" error="Inserire una data superiore al 1/11/2000" sqref="B18 B11:B15">
      <formula1>36831</formula1>
      <formula2>0</formula2>
    </dataValidation>
    <dataValidation type="textLength" operator="greaterThan" sqref="F18 F11:F15">
      <formula1>1</formula1>
      <formula2>0</formula2>
    </dataValidation>
    <dataValidation type="textLength" operator="greaterThan" allowBlank="1" showErrorMessage="1" sqref="D18:E18 D11:E15">
      <formula1>1</formula1>
      <formula2>0</formula2>
    </dataValidation>
    <dataValidation type="decimal" operator="greaterThanOrEqual" allowBlank="1" showErrorMessage="1" errorTitle="Valore" error="Inserire un numero maggiore o uguale a 0 (zero)!" sqref="H18:M18 H11:M15">
      <formula1>0</formula1>
      <formula2>0</formula2>
    </dataValidation>
    <dataValidation type="whole" operator="greaterThanOrEqual" allowBlank="1" showErrorMessage="1" errorTitle="Valore" error="Inserire un numero maggiore o uguale a 0 (zero)!" sqref="N18 N11:N15">
      <formula1>0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9" scale="31" orientation="landscape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view="pageBreakPreview" topLeftCell="E4" zoomScale="50" zoomScaleNormal="50" zoomScaleSheetLayoutView="50" workbookViewId="0">
      <selection activeCell="R21" sqref="R21"/>
    </sheetView>
  </sheetViews>
  <sheetFormatPr defaultColWidth="8.85546875" defaultRowHeight="18.75"/>
  <cols>
    <col min="1" max="1" width="6.7109375" style="1" customWidth="1"/>
    <col min="2" max="2" width="16.42578125" style="2" customWidth="1"/>
    <col min="3" max="3" width="27.7109375" style="2" customWidth="1"/>
    <col min="4" max="4" width="44.7109375" style="2" bestFit="1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42578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22.7109375" style="2" bestFit="1" customWidth="1"/>
    <col min="17" max="17" width="19.85546875" style="3" hidden="1" customWidth="1"/>
    <col min="18" max="18" width="31.140625" style="2" customWidth="1"/>
    <col min="19" max="16384" width="8.85546875" style="2"/>
  </cols>
  <sheetData>
    <row r="1" spans="1:18" s="8" customFormat="1" ht="65.25" customHeight="1">
      <c r="A1" s="4"/>
      <c r="B1" s="111" t="s">
        <v>0</v>
      </c>
      <c r="C1" s="111"/>
      <c r="D1" s="102" t="s">
        <v>39</v>
      </c>
      <c r="E1" s="102"/>
      <c r="F1" s="40">
        <v>41699</v>
      </c>
      <c r="G1" s="39" t="s">
        <v>77</v>
      </c>
      <c r="L1" s="8" t="s">
        <v>29</v>
      </c>
      <c r="M1" s="3">
        <f>+P1-N7</f>
        <v>0</v>
      </c>
      <c r="N1" s="5" t="s">
        <v>1</v>
      </c>
      <c r="O1" s="6"/>
      <c r="P1" s="68">
        <f>SUM(H7:M7)</f>
        <v>1658590</v>
      </c>
      <c r="Q1" s="3" t="s">
        <v>27</v>
      </c>
      <c r="R1" s="147">
        <f>SUM(R11:R17,R20:R25)</f>
        <v>806.54</v>
      </c>
    </row>
    <row r="2" spans="1:18" s="8" customFormat="1" ht="57.75" customHeight="1">
      <c r="A2" s="4"/>
      <c r="B2" s="101" t="s">
        <v>2</v>
      </c>
      <c r="C2" s="101"/>
      <c r="D2" s="102"/>
      <c r="E2" s="102"/>
      <c r="F2" s="9"/>
      <c r="G2" s="9"/>
      <c r="N2" s="10" t="s">
        <v>3</v>
      </c>
      <c r="O2" s="11"/>
      <c r="P2" s="12"/>
      <c r="Q2" s="3" t="s">
        <v>26</v>
      </c>
      <c r="R2" s="147"/>
    </row>
    <row r="3" spans="1:18" s="8" customFormat="1" ht="35.25" customHeight="1">
      <c r="A3" s="4"/>
      <c r="B3" s="101" t="s">
        <v>25</v>
      </c>
      <c r="C3" s="101"/>
      <c r="D3" s="102" t="s">
        <v>63</v>
      </c>
      <c r="E3" s="102"/>
      <c r="N3" s="10" t="s">
        <v>4</v>
      </c>
      <c r="O3" s="11"/>
      <c r="P3" s="69">
        <f>+O7</f>
        <v>1580940</v>
      </c>
      <c r="Q3" s="13"/>
      <c r="R3" s="147">
        <f>SUM(R18,R19,R22,R23,R24)</f>
        <v>773.58999999999992</v>
      </c>
    </row>
    <row r="4" spans="1:18" s="8" customFormat="1" ht="35.25" customHeight="1" thickBot="1">
      <c r="A4" s="4"/>
      <c r="D4" s="14"/>
      <c r="E4" s="14"/>
      <c r="F4" s="10" t="s">
        <v>21</v>
      </c>
      <c r="G4" s="70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47"/>
    </row>
    <row r="5" spans="1:18" s="8" customFormat="1" ht="43.5" customHeight="1" thickTop="1" thickBot="1">
      <c r="A5" s="4"/>
      <c r="B5" s="19" t="s">
        <v>6</v>
      </c>
      <c r="C5" s="20"/>
      <c r="D5" s="45">
        <v>15</v>
      </c>
      <c r="E5" s="14"/>
      <c r="F5" s="10" t="s">
        <v>7</v>
      </c>
      <c r="G5" s="70">
        <v>1.1100000000000001</v>
      </c>
      <c r="N5" s="100" t="s">
        <v>8</v>
      </c>
      <c r="O5" s="100"/>
      <c r="P5" s="71">
        <f>P1-P2-P3-P4</f>
        <v>77650</v>
      </c>
      <c r="Q5" s="13"/>
      <c r="R5" s="147">
        <f>R1-R3</f>
        <v>32.950000000000045</v>
      </c>
    </row>
    <row r="6" spans="1:18" s="8" customFormat="1" ht="43.5" customHeight="1" thickTop="1" thickBot="1">
      <c r="A6" s="4"/>
      <c r="B6" s="72" t="s">
        <v>78</v>
      </c>
      <c r="C6" s="72"/>
      <c r="D6" s="14"/>
      <c r="E6" s="14"/>
      <c r="F6" s="10" t="s">
        <v>10</v>
      </c>
      <c r="G6" s="73">
        <v>11.11</v>
      </c>
      <c r="Q6" s="13"/>
    </row>
    <row r="7" spans="1:18" s="8" customFormat="1" ht="27" customHeight="1" thickTop="1" thickBot="1">
      <c r="A7" s="137" t="s">
        <v>64</v>
      </c>
      <c r="B7" s="138"/>
      <c r="C7" s="139"/>
      <c r="D7" s="140" t="s">
        <v>11</v>
      </c>
      <c r="E7" s="141"/>
      <c r="F7" s="141"/>
      <c r="G7" s="74">
        <f t="shared" ref="G7:O7" si="0">SUM(G11:G25)</f>
        <v>0</v>
      </c>
      <c r="H7" s="75">
        <f t="shared" si="0"/>
        <v>0</v>
      </c>
      <c r="I7" s="76">
        <f t="shared" si="0"/>
        <v>0</v>
      </c>
      <c r="J7" s="76">
        <f t="shared" si="0"/>
        <v>300000</v>
      </c>
      <c r="K7" s="76">
        <f t="shared" si="0"/>
        <v>300000</v>
      </c>
      <c r="L7" s="76">
        <f t="shared" si="0"/>
        <v>780940</v>
      </c>
      <c r="M7" s="77">
        <f t="shared" si="0"/>
        <v>277650</v>
      </c>
      <c r="N7" s="78">
        <f t="shared" si="0"/>
        <v>1658590</v>
      </c>
      <c r="O7" s="79">
        <f t="shared" si="0"/>
        <v>1580940</v>
      </c>
      <c r="P7" s="13">
        <f>+N7-SUM(H7:M7)</f>
        <v>0</v>
      </c>
    </row>
    <row r="8" spans="1:18" ht="36" customHeight="1" thickTop="1" thickBot="1">
      <c r="A8" s="118"/>
      <c r="B8" s="120" t="s">
        <v>12</v>
      </c>
      <c r="C8" s="120" t="s">
        <v>13</v>
      </c>
      <c r="D8" s="142" t="s">
        <v>24</v>
      </c>
      <c r="E8" s="120" t="s">
        <v>65</v>
      </c>
      <c r="F8" s="144" t="s">
        <v>66</v>
      </c>
      <c r="G8" s="145" t="s">
        <v>15</v>
      </c>
      <c r="H8" s="134" t="s">
        <v>16</v>
      </c>
      <c r="I8" s="104" t="s">
        <v>33</v>
      </c>
      <c r="J8" s="103" t="s">
        <v>35</v>
      </c>
      <c r="K8" s="103" t="s">
        <v>34</v>
      </c>
      <c r="L8" s="135" t="s">
        <v>67</v>
      </c>
      <c r="M8" s="136"/>
      <c r="N8" s="116" t="s">
        <v>17</v>
      </c>
      <c r="O8" s="128" t="s">
        <v>18</v>
      </c>
      <c r="P8" s="114" t="s">
        <v>19</v>
      </c>
      <c r="Q8" s="2"/>
      <c r="R8" s="129" t="s">
        <v>68</v>
      </c>
    </row>
    <row r="9" spans="1:18" ht="36" customHeight="1" thickTop="1" thickBot="1">
      <c r="A9" s="118"/>
      <c r="B9" s="120" t="s">
        <v>12</v>
      </c>
      <c r="C9" s="120"/>
      <c r="D9" s="143"/>
      <c r="E9" s="120"/>
      <c r="F9" s="144"/>
      <c r="G9" s="146"/>
      <c r="H9" s="134" t="s">
        <v>33</v>
      </c>
      <c r="I9" s="104" t="s">
        <v>33</v>
      </c>
      <c r="J9" s="104"/>
      <c r="K9" s="104" t="s">
        <v>32</v>
      </c>
      <c r="L9" s="109" t="s">
        <v>22</v>
      </c>
      <c r="M9" s="133" t="s">
        <v>23</v>
      </c>
      <c r="N9" s="116"/>
      <c r="O9" s="128"/>
      <c r="P9" s="114"/>
      <c r="Q9" s="2"/>
      <c r="R9" s="130"/>
    </row>
    <row r="10" spans="1:18" ht="37.5" customHeight="1" thickTop="1" thickBot="1">
      <c r="A10" s="118"/>
      <c r="B10" s="120"/>
      <c r="C10" s="120"/>
      <c r="D10" s="143"/>
      <c r="E10" s="120"/>
      <c r="F10" s="144"/>
      <c r="G10" s="80" t="s">
        <v>20</v>
      </c>
      <c r="H10" s="134"/>
      <c r="I10" s="104"/>
      <c r="J10" s="104"/>
      <c r="K10" s="104"/>
      <c r="L10" s="132"/>
      <c r="M10" s="113"/>
      <c r="N10" s="116"/>
      <c r="O10" s="128"/>
      <c r="P10" s="114"/>
      <c r="Q10" s="2"/>
      <c r="R10" s="131"/>
    </row>
    <row r="11" spans="1:18" ht="30" customHeight="1" thickTop="1">
      <c r="A11" s="32">
        <v>1</v>
      </c>
      <c r="B11" s="37">
        <v>41707</v>
      </c>
      <c r="C11" s="34" t="s">
        <v>57</v>
      </c>
      <c r="D11" s="38" t="s">
        <v>69</v>
      </c>
      <c r="E11" s="35" t="s">
        <v>70</v>
      </c>
      <c r="F11" s="36" t="s">
        <v>71</v>
      </c>
      <c r="G11" s="81"/>
      <c r="H11" s="82">
        <f t="shared" ref="H11:H16" si="1">IF($D$3="si",($G$5/$G$6*G11),IF($D$3="no",G11*$G$4,0))</f>
        <v>0</v>
      </c>
      <c r="I11" s="83"/>
      <c r="J11" s="27"/>
      <c r="K11" s="28"/>
      <c r="L11" s="28"/>
      <c r="M11" s="29">
        <v>32000</v>
      </c>
      <c r="N11" s="30">
        <f t="shared" ref="N11:N16" si="2">SUM(H11:M11)</f>
        <v>32000</v>
      </c>
      <c r="O11" s="33"/>
      <c r="P11" s="31" t="str">
        <f t="shared" ref="P11:P16" si="3">IF(F11="Milano","X","")</f>
        <v/>
      </c>
      <c r="Q11" s="2"/>
      <c r="R11" s="84">
        <v>15</v>
      </c>
    </row>
    <row r="12" spans="1:18" ht="30" customHeight="1">
      <c r="A12" s="85">
        <v>2</v>
      </c>
      <c r="B12" s="86">
        <v>41709</v>
      </c>
      <c r="C12" s="87" t="s">
        <v>57</v>
      </c>
      <c r="D12" s="88" t="s">
        <v>72</v>
      </c>
      <c r="E12" s="89" t="s">
        <v>70</v>
      </c>
      <c r="F12" s="90" t="s">
        <v>71</v>
      </c>
      <c r="G12" s="91"/>
      <c r="H12" s="92"/>
      <c r="I12" s="93"/>
      <c r="J12" s="94"/>
      <c r="K12" s="94"/>
      <c r="L12" s="94"/>
      <c r="M12" s="95">
        <v>41000</v>
      </c>
      <c r="N12" s="30">
        <v>41000</v>
      </c>
      <c r="O12" s="96"/>
      <c r="P12" s="97"/>
      <c r="Q12" s="98"/>
      <c r="R12" s="84">
        <v>19.350000000000001</v>
      </c>
    </row>
    <row r="13" spans="1:18" ht="30" customHeight="1">
      <c r="A13" s="32">
        <v>3</v>
      </c>
      <c r="B13" s="37">
        <v>41708</v>
      </c>
      <c r="C13" s="34" t="s">
        <v>57</v>
      </c>
      <c r="D13" s="38" t="s">
        <v>73</v>
      </c>
      <c r="E13" s="35" t="s">
        <v>70</v>
      </c>
      <c r="F13" s="36" t="s">
        <v>71</v>
      </c>
      <c r="G13" s="81"/>
      <c r="H13" s="82">
        <f t="shared" ref="H13" si="4">IF($D$3="si",($G$5/$G$6*G13),IF($D$3="no",G13*$G$4,0))</f>
        <v>0</v>
      </c>
      <c r="I13" s="83"/>
      <c r="J13" s="27">
        <v>100000</v>
      </c>
      <c r="K13" s="28"/>
      <c r="L13" s="28"/>
      <c r="M13" s="29"/>
      <c r="N13" s="30">
        <f t="shared" ref="N13" si="5">SUM(H13:M13)</f>
        <v>100000</v>
      </c>
      <c r="O13" s="33"/>
      <c r="P13" s="31" t="str">
        <f t="shared" ref="P13" si="6">IF(F13="Milano","X","")</f>
        <v/>
      </c>
      <c r="Q13" s="2"/>
      <c r="R13" s="84">
        <v>46.9</v>
      </c>
    </row>
    <row r="14" spans="1:18" ht="30" customHeight="1">
      <c r="A14" s="85">
        <v>4</v>
      </c>
      <c r="B14" s="37">
        <v>41704</v>
      </c>
      <c r="C14" s="34" t="s">
        <v>57</v>
      </c>
      <c r="D14" s="38" t="s">
        <v>74</v>
      </c>
      <c r="E14" s="35" t="s">
        <v>70</v>
      </c>
      <c r="F14" s="36" t="s">
        <v>71</v>
      </c>
      <c r="G14" s="81"/>
      <c r="H14" s="82">
        <f t="shared" si="1"/>
        <v>0</v>
      </c>
      <c r="I14" s="83"/>
      <c r="J14" s="27"/>
      <c r="K14" s="28"/>
      <c r="L14" s="28"/>
      <c r="M14" s="29">
        <v>53000</v>
      </c>
      <c r="N14" s="30">
        <f t="shared" si="2"/>
        <v>53000</v>
      </c>
      <c r="O14" s="33"/>
      <c r="P14" s="31" t="str">
        <f t="shared" si="3"/>
        <v/>
      </c>
      <c r="Q14" s="2"/>
      <c r="R14" s="84">
        <v>25.29</v>
      </c>
    </row>
    <row r="15" spans="1:18" ht="30" customHeight="1">
      <c r="A15" s="32">
        <v>5</v>
      </c>
      <c r="B15" s="37">
        <v>41711</v>
      </c>
      <c r="C15" s="34" t="s">
        <v>57</v>
      </c>
      <c r="D15" s="38" t="s">
        <v>69</v>
      </c>
      <c r="E15" s="35" t="s">
        <v>70</v>
      </c>
      <c r="F15" s="36" t="s">
        <v>71</v>
      </c>
      <c r="G15" s="81"/>
      <c r="H15" s="82">
        <f t="shared" si="1"/>
        <v>0</v>
      </c>
      <c r="I15" s="83"/>
      <c r="J15" s="27"/>
      <c r="K15" s="28"/>
      <c r="L15" s="28"/>
      <c r="M15" s="29">
        <v>62650</v>
      </c>
      <c r="N15" s="30">
        <f t="shared" si="2"/>
        <v>62650</v>
      </c>
      <c r="O15" s="33"/>
      <c r="P15" s="31" t="str">
        <f t="shared" si="3"/>
        <v/>
      </c>
      <c r="Q15" s="2"/>
      <c r="R15" s="84">
        <v>29.67</v>
      </c>
    </row>
    <row r="16" spans="1:18" ht="30" customHeight="1">
      <c r="A16" s="85">
        <v>6</v>
      </c>
      <c r="B16" s="37">
        <v>41708</v>
      </c>
      <c r="C16" s="34" t="s">
        <v>57</v>
      </c>
      <c r="D16" s="38" t="s">
        <v>73</v>
      </c>
      <c r="E16" s="35" t="s">
        <v>70</v>
      </c>
      <c r="F16" s="36" t="s">
        <v>71</v>
      </c>
      <c r="G16" s="81"/>
      <c r="H16" s="82">
        <f t="shared" si="1"/>
        <v>0</v>
      </c>
      <c r="I16" s="83"/>
      <c r="J16" s="27">
        <v>100000</v>
      </c>
      <c r="K16" s="28"/>
      <c r="L16" s="28"/>
      <c r="M16" s="29"/>
      <c r="N16" s="30">
        <f t="shared" si="2"/>
        <v>100000</v>
      </c>
      <c r="O16" s="33"/>
      <c r="P16" s="31" t="str">
        <f t="shared" si="3"/>
        <v/>
      </c>
      <c r="Q16" s="2"/>
      <c r="R16" s="84">
        <v>46.9</v>
      </c>
    </row>
    <row r="17" spans="1:18" ht="30" customHeight="1">
      <c r="A17" s="32">
        <v>7</v>
      </c>
      <c r="B17" s="37">
        <v>41708</v>
      </c>
      <c r="C17" s="34" t="s">
        <v>57</v>
      </c>
      <c r="D17" s="38" t="s">
        <v>69</v>
      </c>
      <c r="E17" s="35" t="s">
        <v>70</v>
      </c>
      <c r="F17" s="36" t="s">
        <v>71</v>
      </c>
      <c r="G17" s="81"/>
      <c r="H17" s="82"/>
      <c r="I17" s="83"/>
      <c r="J17" s="27"/>
      <c r="K17" s="28"/>
      <c r="L17" s="28"/>
      <c r="M17" s="29">
        <v>20000</v>
      </c>
      <c r="N17" s="30">
        <v>20000</v>
      </c>
      <c r="O17" s="33"/>
      <c r="P17" s="31"/>
      <c r="Q17" s="2"/>
      <c r="R17" s="84">
        <v>9.3800000000000008</v>
      </c>
    </row>
    <row r="18" spans="1:18" ht="30" customHeight="1">
      <c r="A18" s="85">
        <v>8</v>
      </c>
      <c r="B18" s="37">
        <v>41854</v>
      </c>
      <c r="C18" s="34" t="s">
        <v>57</v>
      </c>
      <c r="D18" s="38" t="s">
        <v>75</v>
      </c>
      <c r="E18" s="35" t="s">
        <v>70</v>
      </c>
      <c r="F18" s="36" t="s">
        <v>71</v>
      </c>
      <c r="G18" s="81"/>
      <c r="H18" s="82">
        <f t="shared" ref="H18:H25" si="7">IF($D$3="si",($G$5/$G$6*G18),IF($D$3="no",G18*$G$4,0))</f>
        <v>0</v>
      </c>
      <c r="I18" s="83"/>
      <c r="J18" s="27"/>
      <c r="K18" s="28"/>
      <c r="L18" s="28"/>
      <c r="M18" s="29"/>
      <c r="N18" s="30">
        <f t="shared" ref="N18" si="8">SUM(H18:M18)</f>
        <v>0</v>
      </c>
      <c r="O18" s="33">
        <v>400000</v>
      </c>
      <c r="P18" s="31" t="str">
        <f t="shared" ref="P18:P25" si="9">IF(F18="Milano","X","")</f>
        <v/>
      </c>
      <c r="Q18" s="2"/>
      <c r="R18" s="84">
        <v>192.38</v>
      </c>
    </row>
    <row r="19" spans="1:18" ht="30" customHeight="1">
      <c r="A19" s="32">
        <v>9</v>
      </c>
      <c r="B19" s="37">
        <v>41854</v>
      </c>
      <c r="C19" s="34" t="s">
        <v>57</v>
      </c>
      <c r="D19" s="38" t="s">
        <v>75</v>
      </c>
      <c r="E19" s="35" t="s">
        <v>70</v>
      </c>
      <c r="F19" s="36" t="s">
        <v>71</v>
      </c>
      <c r="G19" s="81"/>
      <c r="H19" s="82">
        <f t="shared" si="7"/>
        <v>0</v>
      </c>
      <c r="I19" s="83"/>
      <c r="J19" s="27"/>
      <c r="K19" s="28"/>
      <c r="L19" s="28"/>
      <c r="M19" s="29"/>
      <c r="N19" s="30"/>
      <c r="O19" s="33">
        <v>400000</v>
      </c>
      <c r="P19" s="31" t="str">
        <f t="shared" si="9"/>
        <v/>
      </c>
      <c r="Q19" s="2"/>
      <c r="R19" s="84">
        <v>192.38</v>
      </c>
    </row>
    <row r="20" spans="1:18" ht="30" customHeight="1">
      <c r="A20" s="85">
        <v>10</v>
      </c>
      <c r="B20" s="37">
        <v>41705</v>
      </c>
      <c r="C20" s="34" t="s">
        <v>57</v>
      </c>
      <c r="D20" s="38" t="s">
        <v>69</v>
      </c>
      <c r="E20" s="35" t="s">
        <v>70</v>
      </c>
      <c r="F20" s="36" t="s">
        <v>71</v>
      </c>
      <c r="G20" s="81"/>
      <c r="H20" s="82">
        <f t="shared" si="7"/>
        <v>0</v>
      </c>
      <c r="I20" s="83"/>
      <c r="J20" s="27"/>
      <c r="K20" s="28"/>
      <c r="L20" s="28"/>
      <c r="M20" s="29">
        <v>69000</v>
      </c>
      <c r="N20" s="30">
        <f t="shared" ref="N20:N25" si="10">SUM(H20:M20)</f>
        <v>69000</v>
      </c>
      <c r="O20" s="33"/>
      <c r="P20" s="31" t="str">
        <f t="shared" si="9"/>
        <v/>
      </c>
      <c r="Q20" s="2"/>
      <c r="R20" s="84">
        <v>33.19</v>
      </c>
    </row>
    <row r="21" spans="1:18" ht="30" customHeight="1">
      <c r="A21" s="32">
        <v>11</v>
      </c>
      <c r="B21" s="37">
        <v>41705</v>
      </c>
      <c r="C21" s="34" t="s">
        <v>76</v>
      </c>
      <c r="D21" s="38" t="s">
        <v>76</v>
      </c>
      <c r="E21" s="35" t="s">
        <v>70</v>
      </c>
      <c r="F21" s="36" t="s">
        <v>71</v>
      </c>
      <c r="G21" s="81"/>
      <c r="H21" s="82">
        <f t="shared" si="7"/>
        <v>0</v>
      </c>
      <c r="I21" s="83"/>
      <c r="J21" s="27"/>
      <c r="K21" s="28">
        <v>300000</v>
      </c>
      <c r="L21" s="28"/>
      <c r="M21" s="29"/>
      <c r="N21" s="30">
        <f t="shared" si="10"/>
        <v>300000</v>
      </c>
      <c r="O21" s="33"/>
      <c r="P21" s="31" t="str">
        <f t="shared" si="9"/>
        <v/>
      </c>
      <c r="Q21" s="2"/>
      <c r="R21" s="84">
        <v>144.32</v>
      </c>
    </row>
    <row r="22" spans="1:18" ht="30" customHeight="1">
      <c r="A22" s="85">
        <v>12</v>
      </c>
      <c r="B22" s="37">
        <v>41708</v>
      </c>
      <c r="C22" s="34" t="s">
        <v>57</v>
      </c>
      <c r="D22" s="38" t="s">
        <v>79</v>
      </c>
      <c r="E22" s="35" t="s">
        <v>70</v>
      </c>
      <c r="F22" s="36" t="s">
        <v>71</v>
      </c>
      <c r="G22" s="81"/>
      <c r="H22" s="82">
        <f t="shared" si="7"/>
        <v>0</v>
      </c>
      <c r="I22" s="83"/>
      <c r="J22" s="27"/>
      <c r="K22" s="28"/>
      <c r="L22" s="28">
        <v>243182</v>
      </c>
      <c r="M22" s="29"/>
      <c r="N22" s="30">
        <f t="shared" si="10"/>
        <v>243182</v>
      </c>
      <c r="O22" s="33">
        <v>243182</v>
      </c>
      <c r="P22" s="31" t="str">
        <f t="shared" si="9"/>
        <v/>
      </c>
      <c r="Q22" s="2"/>
      <c r="R22" s="84">
        <v>128.65</v>
      </c>
    </row>
    <row r="23" spans="1:18" ht="30" customHeight="1">
      <c r="A23" s="32">
        <v>13</v>
      </c>
      <c r="B23" s="37">
        <v>41711</v>
      </c>
      <c r="C23" s="34" t="s">
        <v>57</v>
      </c>
      <c r="D23" s="38" t="s">
        <v>79</v>
      </c>
      <c r="E23" s="35" t="s">
        <v>70</v>
      </c>
      <c r="F23" s="36" t="s">
        <v>71</v>
      </c>
      <c r="G23" s="81"/>
      <c r="H23" s="82">
        <f t="shared" si="7"/>
        <v>0</v>
      </c>
      <c r="I23" s="83"/>
      <c r="J23" s="27"/>
      <c r="K23" s="28"/>
      <c r="L23" s="28">
        <v>326250</v>
      </c>
      <c r="M23" s="29"/>
      <c r="N23" s="30">
        <f t="shared" si="10"/>
        <v>326250</v>
      </c>
      <c r="O23" s="33">
        <v>326250</v>
      </c>
      <c r="P23" s="31" t="str">
        <f t="shared" si="9"/>
        <v/>
      </c>
      <c r="Q23" s="2"/>
      <c r="R23" s="84">
        <v>157.01</v>
      </c>
    </row>
    <row r="24" spans="1:18" ht="30" customHeight="1">
      <c r="A24" s="85">
        <v>14</v>
      </c>
      <c r="B24" s="37">
        <v>41708</v>
      </c>
      <c r="C24" s="34" t="s">
        <v>57</v>
      </c>
      <c r="D24" s="38" t="s">
        <v>79</v>
      </c>
      <c r="E24" s="35" t="s">
        <v>70</v>
      </c>
      <c r="F24" s="36" t="s">
        <v>71</v>
      </c>
      <c r="G24" s="81"/>
      <c r="H24" s="82">
        <f t="shared" si="7"/>
        <v>0</v>
      </c>
      <c r="I24" s="83"/>
      <c r="J24" s="27"/>
      <c r="K24" s="28"/>
      <c r="L24" s="28">
        <v>211508</v>
      </c>
      <c r="M24" s="29"/>
      <c r="N24" s="30">
        <f t="shared" si="10"/>
        <v>211508</v>
      </c>
      <c r="O24" s="33">
        <v>211508</v>
      </c>
      <c r="P24" s="31" t="str">
        <f t="shared" si="9"/>
        <v/>
      </c>
      <c r="Q24" s="2"/>
      <c r="R24" s="84">
        <v>103.17</v>
      </c>
    </row>
    <row r="25" spans="1:18" ht="30" customHeight="1">
      <c r="A25" s="32">
        <v>15</v>
      </c>
      <c r="B25" s="37">
        <v>41704</v>
      </c>
      <c r="C25" s="34" t="s">
        <v>57</v>
      </c>
      <c r="D25" s="38" t="s">
        <v>73</v>
      </c>
      <c r="E25" s="35" t="s">
        <v>70</v>
      </c>
      <c r="F25" s="36" t="s">
        <v>71</v>
      </c>
      <c r="G25" s="81"/>
      <c r="H25" s="82">
        <f t="shared" si="7"/>
        <v>0</v>
      </c>
      <c r="I25" s="83"/>
      <c r="J25" s="27">
        <v>100000</v>
      </c>
      <c r="K25" s="28"/>
      <c r="L25" s="28"/>
      <c r="M25" s="29"/>
      <c r="N25" s="30">
        <f t="shared" si="10"/>
        <v>100000</v>
      </c>
      <c r="O25" s="33"/>
      <c r="P25" s="31" t="str">
        <f t="shared" si="9"/>
        <v/>
      </c>
      <c r="Q25" s="2"/>
      <c r="R25" s="84">
        <v>47.71</v>
      </c>
    </row>
    <row r="26" spans="1:18">
      <c r="A26" s="46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</row>
    <row r="27" spans="1:18">
      <c r="A27" s="55"/>
      <c r="B27" s="56"/>
      <c r="C27" s="57"/>
      <c r="D27" s="58"/>
      <c r="E27" s="58"/>
      <c r="F27" s="59"/>
      <c r="G27" s="60"/>
      <c r="H27" s="61"/>
      <c r="I27" s="62"/>
      <c r="J27" s="62"/>
      <c r="K27" s="62"/>
      <c r="L27" s="62"/>
      <c r="M27" s="62"/>
      <c r="N27" s="63"/>
      <c r="O27" s="64"/>
      <c r="P27" s="99"/>
    </row>
    <row r="28" spans="1:18">
      <c r="A28" s="46"/>
      <c r="B28" s="54" t="s">
        <v>36</v>
      </c>
      <c r="C28" s="54"/>
      <c r="D28" s="54"/>
      <c r="E28" s="47"/>
      <c r="F28" s="47"/>
      <c r="G28" s="54" t="s">
        <v>38</v>
      </c>
      <c r="H28" s="54"/>
      <c r="I28" s="54"/>
      <c r="J28" s="47"/>
      <c r="K28" s="47"/>
      <c r="L28" s="54" t="s">
        <v>37</v>
      </c>
      <c r="M28" s="54"/>
      <c r="N28" s="54"/>
      <c r="O28" s="47"/>
      <c r="P28" s="99"/>
    </row>
    <row r="29" spans="1:18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99"/>
    </row>
    <row r="30" spans="1:18">
      <c r="A30" s="46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</row>
  </sheetData>
  <mergeCells count="27">
    <mergeCell ref="B1:C1"/>
    <mergeCell ref="D1:E1"/>
    <mergeCell ref="B2:C2"/>
    <mergeCell ref="D2:E2"/>
    <mergeCell ref="B3:C3"/>
    <mergeCell ref="D3:E3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P8:P10"/>
    <mergeCell ref="R8:R10"/>
    <mergeCell ref="L9:L10"/>
    <mergeCell ref="M9:M10"/>
    <mergeCell ref="N8:N10"/>
  </mergeCells>
  <conditionalFormatting sqref="M1">
    <cfRule type="cellIs" dxfId="2" priority="1" operator="notEqual">
      <formula>0</formula>
    </cfRule>
  </conditionalFormatting>
  <dataValidations count="12">
    <dataValidation type="decimal" operator="greaterThanOrEqual" allowBlank="1" showErrorMessage="1" errorTitle="Valore" error="Inserire un numero maggiore o uguale a 0 (zero)!" sqref="H27:M27 H11:M11 H13:M25">
      <formula1>0</formula1>
      <formula2>0</formula2>
    </dataValidation>
    <dataValidation type="whole" operator="greaterThanOrEqual" allowBlank="1" showErrorMessage="1" errorTitle="Valore" error="Inserire un numero maggiore o uguale a 0 (zero)!" sqref="N27 N11 N13:N25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textLength" operator="greaterThan" allowBlank="1" showErrorMessage="1" sqref="D27:E27 D11:E11 D13:E25">
      <formula1>1</formula1>
      <formula2>0</formula2>
    </dataValidation>
    <dataValidation type="textLength" operator="greaterThan" sqref="F27 F11 F13:F25">
      <formula1>1</formula1>
      <formula2>0</formula2>
    </dataValidation>
    <dataValidation type="date" operator="greaterThanOrEqual" showErrorMessage="1" errorTitle="Data" error="Inserire una data superiore al 1/11/2000" sqref="B27 B11 B13:B25">
      <formula1>36831</formula1>
      <formula2>0</formula2>
    </dataValidation>
    <dataValidation type="textLength" operator="greaterThan" allowBlank="1" sqref="C27 C11 C13:C25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$Q$1:$Q$2</formula1>
    </dataValidation>
  </dataValidations>
  <pageMargins left="0.70866141732283472" right="0.70866141732283472" top="0.74803149606299213" bottom="0.74803149606299213" header="0.31496062992125984" footer="0.31496062992125984"/>
  <pageSetup paperSize="9" scale="30" orientation="landscape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view="pageBreakPreview" topLeftCell="G1" zoomScale="60" zoomScaleNormal="50" workbookViewId="0">
      <selection activeCell="R14" sqref="R14"/>
    </sheetView>
  </sheetViews>
  <sheetFormatPr defaultColWidth="8.85546875" defaultRowHeight="18.75"/>
  <cols>
    <col min="1" max="1" width="6.7109375" style="1" customWidth="1"/>
    <col min="2" max="2" width="16.42578125" style="2" customWidth="1"/>
    <col min="3" max="3" width="27.7109375" style="2" customWidth="1"/>
    <col min="4" max="4" width="44.7109375" style="2" bestFit="1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42578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8.85546875" style="2"/>
  </cols>
  <sheetData>
    <row r="1" spans="1:18" s="8" customFormat="1" ht="65.25" customHeight="1">
      <c r="A1" s="4"/>
      <c r="B1" s="111" t="s">
        <v>0</v>
      </c>
      <c r="C1" s="111"/>
      <c r="D1" s="102" t="s">
        <v>39</v>
      </c>
      <c r="E1" s="102"/>
      <c r="F1" s="40">
        <v>41699</v>
      </c>
      <c r="G1" s="39" t="s">
        <v>88</v>
      </c>
      <c r="L1" s="8" t="s">
        <v>29</v>
      </c>
      <c r="M1" s="3">
        <f>+P1-N7</f>
        <v>0</v>
      </c>
      <c r="N1" s="5" t="s">
        <v>1</v>
      </c>
      <c r="O1" s="6"/>
      <c r="P1" s="68">
        <f>SUM(H7:M7)</f>
        <v>619</v>
      </c>
      <c r="Q1" s="3" t="s">
        <v>27</v>
      </c>
      <c r="R1" s="147">
        <f>SUM(R11:R14)</f>
        <v>119.71</v>
      </c>
    </row>
    <row r="2" spans="1:18" s="8" customFormat="1" ht="57.75" customHeight="1">
      <c r="A2" s="4"/>
      <c r="B2" s="101" t="s">
        <v>2</v>
      </c>
      <c r="C2" s="101"/>
      <c r="D2" s="102"/>
      <c r="E2" s="102"/>
      <c r="F2" s="9"/>
      <c r="G2" s="9"/>
      <c r="N2" s="10" t="s">
        <v>3</v>
      </c>
      <c r="O2" s="11"/>
      <c r="P2" s="12"/>
      <c r="Q2" s="3" t="s">
        <v>26</v>
      </c>
      <c r="R2" s="147"/>
    </row>
    <row r="3" spans="1:18" s="8" customFormat="1" ht="35.25" customHeight="1">
      <c r="A3" s="4"/>
      <c r="B3" s="101" t="s">
        <v>25</v>
      </c>
      <c r="C3" s="101"/>
      <c r="D3" s="102" t="s">
        <v>63</v>
      </c>
      <c r="E3" s="102"/>
      <c r="N3" s="10" t="s">
        <v>4</v>
      </c>
      <c r="O3" s="11"/>
      <c r="P3" s="69">
        <f>+O7</f>
        <v>289</v>
      </c>
      <c r="Q3" s="13"/>
      <c r="R3" s="147">
        <f>R14</f>
        <v>55.93</v>
      </c>
    </row>
    <row r="4" spans="1:18" s="8" customFormat="1" ht="35.25" customHeight="1" thickBot="1">
      <c r="A4" s="4"/>
      <c r="D4" s="14"/>
      <c r="E4" s="14"/>
      <c r="F4" s="10" t="s">
        <v>21</v>
      </c>
      <c r="G4" s="70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47"/>
    </row>
    <row r="5" spans="1:18" s="8" customFormat="1" ht="43.5" customHeight="1" thickTop="1" thickBot="1">
      <c r="A5" s="4"/>
      <c r="B5" s="19" t="s">
        <v>6</v>
      </c>
      <c r="C5" s="20"/>
      <c r="D5" s="45">
        <v>5</v>
      </c>
      <c r="E5" s="14"/>
      <c r="F5" s="10" t="s">
        <v>7</v>
      </c>
      <c r="G5" s="70">
        <v>1.1100000000000001</v>
      </c>
      <c r="N5" s="100" t="s">
        <v>8</v>
      </c>
      <c r="O5" s="100"/>
      <c r="P5" s="71">
        <f>P1-P2-P3-P4</f>
        <v>330</v>
      </c>
      <c r="Q5" s="13"/>
      <c r="R5" s="147">
        <f>R1-R3</f>
        <v>63.779999999999994</v>
      </c>
    </row>
    <row r="6" spans="1:18" s="8" customFormat="1" ht="43.5" customHeight="1" thickTop="1" thickBot="1">
      <c r="A6" s="4"/>
      <c r="B6" s="72" t="s">
        <v>84</v>
      </c>
      <c r="C6" s="72"/>
      <c r="D6" s="14"/>
      <c r="E6" s="14"/>
      <c r="F6" s="10" t="s">
        <v>10</v>
      </c>
      <c r="G6" s="73">
        <v>11.11</v>
      </c>
      <c r="Q6" s="13"/>
    </row>
    <row r="7" spans="1:18" s="8" customFormat="1" ht="27" customHeight="1" thickTop="1" thickBot="1">
      <c r="A7" s="137" t="s">
        <v>64</v>
      </c>
      <c r="B7" s="138"/>
      <c r="C7" s="139"/>
      <c r="D7" s="140" t="s">
        <v>11</v>
      </c>
      <c r="E7" s="141"/>
      <c r="F7" s="141"/>
      <c r="G7" s="74">
        <f t="shared" ref="G7:O7" si="0">SUM(G11:G14)</f>
        <v>0</v>
      </c>
      <c r="H7" s="75">
        <f t="shared" si="0"/>
        <v>0</v>
      </c>
      <c r="I7" s="76">
        <f t="shared" si="0"/>
        <v>0</v>
      </c>
      <c r="J7" s="76">
        <f t="shared" si="0"/>
        <v>330</v>
      </c>
      <c r="K7" s="76">
        <f t="shared" si="0"/>
        <v>0</v>
      </c>
      <c r="L7" s="76">
        <f t="shared" si="0"/>
        <v>0</v>
      </c>
      <c r="M7" s="77">
        <f t="shared" si="0"/>
        <v>289</v>
      </c>
      <c r="N7" s="78">
        <f t="shared" si="0"/>
        <v>619</v>
      </c>
      <c r="O7" s="79">
        <f t="shared" si="0"/>
        <v>289</v>
      </c>
      <c r="P7" s="13">
        <f>+N7-SUM(H7:M7)</f>
        <v>0</v>
      </c>
    </row>
    <row r="8" spans="1:18" ht="36" customHeight="1" thickTop="1" thickBot="1">
      <c r="A8" s="118"/>
      <c r="B8" s="120" t="s">
        <v>12</v>
      </c>
      <c r="C8" s="120" t="s">
        <v>13</v>
      </c>
      <c r="D8" s="142" t="s">
        <v>24</v>
      </c>
      <c r="E8" s="120" t="s">
        <v>65</v>
      </c>
      <c r="F8" s="144" t="s">
        <v>66</v>
      </c>
      <c r="G8" s="145" t="s">
        <v>15</v>
      </c>
      <c r="H8" s="134" t="s">
        <v>16</v>
      </c>
      <c r="I8" s="104" t="s">
        <v>33</v>
      </c>
      <c r="J8" s="103" t="s">
        <v>35</v>
      </c>
      <c r="K8" s="103" t="s">
        <v>34</v>
      </c>
      <c r="L8" s="135" t="s">
        <v>67</v>
      </c>
      <c r="M8" s="136"/>
      <c r="N8" s="116" t="s">
        <v>17</v>
      </c>
      <c r="O8" s="128" t="s">
        <v>18</v>
      </c>
      <c r="P8" s="114" t="s">
        <v>19</v>
      </c>
      <c r="Q8" s="2"/>
      <c r="R8" s="129" t="s">
        <v>68</v>
      </c>
    </row>
    <row r="9" spans="1:18" ht="36" customHeight="1" thickTop="1" thickBot="1">
      <c r="A9" s="118"/>
      <c r="B9" s="120" t="s">
        <v>12</v>
      </c>
      <c r="C9" s="120"/>
      <c r="D9" s="143"/>
      <c r="E9" s="120"/>
      <c r="F9" s="144"/>
      <c r="G9" s="146"/>
      <c r="H9" s="134" t="s">
        <v>33</v>
      </c>
      <c r="I9" s="104" t="s">
        <v>33</v>
      </c>
      <c r="J9" s="104"/>
      <c r="K9" s="104" t="s">
        <v>32</v>
      </c>
      <c r="L9" s="109" t="s">
        <v>22</v>
      </c>
      <c r="M9" s="133" t="s">
        <v>23</v>
      </c>
      <c r="N9" s="116"/>
      <c r="O9" s="128"/>
      <c r="P9" s="114"/>
      <c r="Q9" s="2"/>
      <c r="R9" s="130"/>
    </row>
    <row r="10" spans="1:18" ht="37.5" customHeight="1" thickTop="1" thickBot="1">
      <c r="A10" s="118"/>
      <c r="B10" s="120"/>
      <c r="C10" s="120"/>
      <c r="D10" s="143"/>
      <c r="E10" s="120"/>
      <c r="F10" s="144"/>
      <c r="G10" s="80" t="s">
        <v>20</v>
      </c>
      <c r="H10" s="134"/>
      <c r="I10" s="104"/>
      <c r="J10" s="104"/>
      <c r="K10" s="104"/>
      <c r="L10" s="132"/>
      <c r="M10" s="113"/>
      <c r="N10" s="116"/>
      <c r="O10" s="128"/>
      <c r="P10" s="114"/>
      <c r="Q10" s="2"/>
      <c r="R10" s="131"/>
    </row>
    <row r="11" spans="1:18" ht="30" customHeight="1" thickTop="1">
      <c r="A11" s="32">
        <v>43</v>
      </c>
      <c r="B11" s="37">
        <v>41722</v>
      </c>
      <c r="C11" s="34" t="s">
        <v>53</v>
      </c>
      <c r="D11" s="38" t="s">
        <v>80</v>
      </c>
      <c r="E11" s="35" t="s">
        <v>81</v>
      </c>
      <c r="F11" s="36" t="s">
        <v>82</v>
      </c>
      <c r="G11" s="81"/>
      <c r="H11" s="82">
        <f t="shared" ref="H11:H12" si="1">IF($D$3="si",($G$5/$G$6*G11),IF($D$3="no",G11*$G$4,0))</f>
        <v>0</v>
      </c>
      <c r="I11" s="83"/>
      <c r="J11" s="27">
        <v>150</v>
      </c>
      <c r="K11" s="28"/>
      <c r="L11" s="28"/>
      <c r="M11" s="29"/>
      <c r="N11" s="30">
        <f t="shared" ref="N11:N12" si="2">SUM(H11:M11)</f>
        <v>150</v>
      </c>
      <c r="O11" s="33"/>
      <c r="P11" s="31" t="str">
        <f t="shared" ref="P11:P12" si="3">IF(F11="Milano","X","")</f>
        <v/>
      </c>
      <c r="Q11" s="2"/>
      <c r="R11" s="84">
        <v>28.99</v>
      </c>
    </row>
    <row r="12" spans="1:18" ht="30" customHeight="1">
      <c r="A12" s="32">
        <v>43</v>
      </c>
      <c r="B12" s="37">
        <v>41723</v>
      </c>
      <c r="C12" s="34" t="s">
        <v>53</v>
      </c>
      <c r="D12" s="38" t="s">
        <v>80</v>
      </c>
      <c r="E12" s="35" t="s">
        <v>81</v>
      </c>
      <c r="F12" s="36" t="s">
        <v>82</v>
      </c>
      <c r="G12" s="81"/>
      <c r="H12" s="82">
        <f t="shared" si="1"/>
        <v>0</v>
      </c>
      <c r="I12" s="83"/>
      <c r="J12" s="27">
        <v>150</v>
      </c>
      <c r="K12" s="28"/>
      <c r="L12" s="28"/>
      <c r="M12" s="29"/>
      <c r="N12" s="30">
        <f t="shared" si="2"/>
        <v>150</v>
      </c>
      <c r="O12" s="33"/>
      <c r="P12" s="31" t="str">
        <f t="shared" si="3"/>
        <v/>
      </c>
      <c r="Q12" s="2"/>
      <c r="R12" s="84">
        <v>28.99</v>
      </c>
    </row>
    <row r="13" spans="1:18" ht="30" customHeight="1">
      <c r="A13" s="85"/>
      <c r="B13" s="86">
        <v>41722</v>
      </c>
      <c r="C13" s="87" t="s">
        <v>53</v>
      </c>
      <c r="D13" s="88" t="s">
        <v>83</v>
      </c>
      <c r="E13" s="89" t="s">
        <v>81</v>
      </c>
      <c r="F13" s="90" t="s">
        <v>82</v>
      </c>
      <c r="G13" s="91"/>
      <c r="H13" s="92"/>
      <c r="I13" s="93"/>
      <c r="J13" s="94">
        <v>30</v>
      </c>
      <c r="K13" s="94"/>
      <c r="L13" s="94"/>
      <c r="M13" s="95"/>
      <c r="N13" s="148">
        <v>30</v>
      </c>
      <c r="O13" s="96"/>
      <c r="P13" s="97"/>
      <c r="Q13" s="98"/>
      <c r="R13" s="84">
        <v>5.8</v>
      </c>
    </row>
    <row r="14" spans="1:18" ht="30" customHeight="1">
      <c r="A14" s="32">
        <v>43</v>
      </c>
      <c r="B14" s="37">
        <v>41723</v>
      </c>
      <c r="C14" s="34" t="s">
        <v>53</v>
      </c>
      <c r="D14" s="38" t="s">
        <v>69</v>
      </c>
      <c r="E14" s="35" t="s">
        <v>81</v>
      </c>
      <c r="F14" s="36" t="s">
        <v>82</v>
      </c>
      <c r="G14" s="81"/>
      <c r="H14" s="82">
        <f t="shared" ref="H14" si="4">IF($D$3="si",($G$5/$G$6*G14),IF($D$3="no",G14*$G$4,0))</f>
        <v>0</v>
      </c>
      <c r="I14" s="83"/>
      <c r="J14" s="27"/>
      <c r="K14" s="28"/>
      <c r="L14" s="28"/>
      <c r="M14" s="29">
        <v>289</v>
      </c>
      <c r="N14" s="30">
        <f t="shared" ref="N14" si="5">SUM(H14:M14)</f>
        <v>289</v>
      </c>
      <c r="O14" s="33">
        <v>289</v>
      </c>
      <c r="P14" s="31" t="str">
        <f t="shared" ref="P14" si="6">IF(F14="Milano","X","")</f>
        <v/>
      </c>
      <c r="Q14" s="2"/>
      <c r="R14" s="84">
        <v>55.93</v>
      </c>
    </row>
    <row r="15" spans="1:18">
      <c r="A15" s="46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</row>
    <row r="16" spans="1:18">
      <c r="A16" s="55"/>
      <c r="B16" s="56"/>
      <c r="C16" s="57"/>
      <c r="D16" s="58"/>
      <c r="E16" s="58"/>
      <c r="F16" s="59"/>
      <c r="G16" s="60"/>
      <c r="H16" s="61"/>
      <c r="I16" s="62"/>
      <c r="J16" s="62"/>
      <c r="K16" s="62"/>
      <c r="L16" s="62"/>
      <c r="M16" s="62"/>
      <c r="N16" s="63"/>
      <c r="O16" s="64"/>
      <c r="P16" s="99"/>
    </row>
    <row r="17" spans="1:16">
      <c r="A17" s="46"/>
      <c r="B17" s="54" t="s">
        <v>36</v>
      </c>
      <c r="C17" s="54"/>
      <c r="D17" s="54"/>
      <c r="E17" s="47"/>
      <c r="F17" s="47"/>
      <c r="G17" s="54" t="s">
        <v>38</v>
      </c>
      <c r="H17" s="54"/>
      <c r="I17" s="54"/>
      <c r="J17" s="47"/>
      <c r="K17" s="47"/>
      <c r="L17" s="54" t="s">
        <v>37</v>
      </c>
      <c r="M17" s="54"/>
      <c r="N17" s="54"/>
      <c r="O17" s="47"/>
      <c r="P17" s="99"/>
    </row>
    <row r="18" spans="1:16">
      <c r="A18" s="46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99"/>
    </row>
    <row r="19" spans="1:16">
      <c r="A19" s="46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</row>
  </sheetData>
  <mergeCells count="27">
    <mergeCell ref="O8:O10"/>
    <mergeCell ref="P8:P10"/>
    <mergeCell ref="R8:R10"/>
    <mergeCell ref="L9:L10"/>
    <mergeCell ref="M9:M10"/>
    <mergeCell ref="H8:H10"/>
    <mergeCell ref="I8:I10"/>
    <mergeCell ref="J8:J10"/>
    <mergeCell ref="K8:K10"/>
    <mergeCell ref="L8:M8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B1:C1"/>
    <mergeCell ref="D1:E1"/>
    <mergeCell ref="B2:C2"/>
    <mergeCell ref="D2:E2"/>
    <mergeCell ref="B3:C3"/>
    <mergeCell ref="D3:E3"/>
  </mergeCells>
  <conditionalFormatting sqref="M1">
    <cfRule type="cellIs" dxfId="1" priority="1" operator="notEqual">
      <formula>0</formula>
    </cfRule>
  </conditionalFormatting>
  <dataValidations count="12">
    <dataValidation type="decimal" operator="greaterThanOrEqual" allowBlank="1" showErrorMessage="1" errorTitle="Valore" error="Inserire un numero maggiore o uguale a 0 (zero)!" sqref="H16:M16 H11:M12 H14:M14">
      <formula1>0</formula1>
      <formula2>0</formula2>
    </dataValidation>
    <dataValidation type="whole" operator="greaterThanOrEqual" allowBlank="1" showErrorMessage="1" errorTitle="Valore" error="Inserire un numero maggiore o uguale a 0 (zero)!" sqref="N16 N11:N12 N14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textLength" operator="greaterThan" allowBlank="1" showErrorMessage="1" sqref="D16:E16 D11:E12 D14:E14">
      <formula1>1</formula1>
      <formula2>0</formula2>
    </dataValidation>
    <dataValidation type="textLength" operator="greaterThan" sqref="F16 F11:F12 F14">
      <formula1>1</formula1>
      <formula2>0</formula2>
    </dataValidation>
    <dataValidation type="date" operator="greaterThanOrEqual" showErrorMessage="1" errorTitle="Data" error="Inserire una data superiore al 1/11/2000" sqref="B16 B11:B12 B14">
      <formula1>36831</formula1>
      <formula2>0</formula2>
    </dataValidation>
    <dataValidation type="textLength" operator="greaterThan" allowBlank="1" sqref="C16 C11:C12 C14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$Q$1:$Q$2</formula1>
    </dataValidation>
  </dataValidations>
  <pageMargins left="0.70866141732283472" right="0.70866141732283472" top="0.74803149606299213" bottom="0.74803149606299213" header="0.31496062992125984" footer="0.31496062992125984"/>
  <pageSetup paperSize="9" scale="30" orientation="landscape" horizontalDpi="300" verticalDpi="3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tabSelected="1" view="pageBreakPreview" topLeftCell="G1" zoomScale="60" zoomScaleNormal="50" workbookViewId="0">
      <selection activeCell="R17" activeCellId="2" sqref="R13 R16 R17"/>
    </sheetView>
  </sheetViews>
  <sheetFormatPr defaultColWidth="8.85546875" defaultRowHeight="18.75"/>
  <cols>
    <col min="1" max="1" width="6.7109375" style="1" customWidth="1"/>
    <col min="2" max="2" width="16.42578125" style="2" customWidth="1"/>
    <col min="3" max="3" width="27.7109375" style="2" customWidth="1"/>
    <col min="4" max="4" width="44.7109375" style="2" bestFit="1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42578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8.85546875" style="2"/>
  </cols>
  <sheetData>
    <row r="1" spans="1:18" s="8" customFormat="1" ht="65.25" customHeight="1">
      <c r="A1" s="4"/>
      <c r="B1" s="111" t="s">
        <v>0</v>
      </c>
      <c r="C1" s="111"/>
      <c r="D1" s="102" t="s">
        <v>39</v>
      </c>
      <c r="E1" s="102"/>
      <c r="F1" s="40">
        <v>41699</v>
      </c>
      <c r="G1" s="39" t="s">
        <v>89</v>
      </c>
      <c r="L1" s="8" t="s">
        <v>29</v>
      </c>
      <c r="M1" s="3">
        <f>+P1-N7</f>
        <v>0</v>
      </c>
      <c r="N1" s="5" t="s">
        <v>1</v>
      </c>
      <c r="O1" s="6"/>
      <c r="P1" s="68">
        <f>SUM(H7:M7)</f>
        <v>2255.4</v>
      </c>
      <c r="Q1" s="3" t="s">
        <v>27</v>
      </c>
      <c r="R1" s="147">
        <f>SUM(R13:R17)</f>
        <v>445.37000000000006</v>
      </c>
    </row>
    <row r="2" spans="1:18" s="8" customFormat="1" ht="57.75" customHeight="1">
      <c r="A2" s="4"/>
      <c r="B2" s="101" t="s">
        <v>2</v>
      </c>
      <c r="C2" s="101"/>
      <c r="D2" s="102"/>
      <c r="E2" s="102"/>
      <c r="F2" s="9"/>
      <c r="G2" s="9"/>
      <c r="N2" s="10" t="s">
        <v>3</v>
      </c>
      <c r="O2" s="11"/>
      <c r="P2" s="12"/>
      <c r="Q2" s="3" t="s">
        <v>26</v>
      </c>
      <c r="R2" s="147"/>
    </row>
    <row r="3" spans="1:18" s="8" customFormat="1" ht="35.25" customHeight="1">
      <c r="A3" s="4"/>
      <c r="B3" s="101" t="s">
        <v>25</v>
      </c>
      <c r="C3" s="101"/>
      <c r="D3" s="102" t="s">
        <v>63</v>
      </c>
      <c r="E3" s="102"/>
      <c r="N3" s="10" t="s">
        <v>4</v>
      </c>
      <c r="O3" s="11"/>
      <c r="P3" s="69">
        <f>+O7</f>
        <v>2589.4</v>
      </c>
      <c r="Q3" s="13"/>
      <c r="R3" s="147">
        <f>SUM(R11:R12,R14:R15)</f>
        <v>511.7</v>
      </c>
    </row>
    <row r="4" spans="1:18" s="8" customFormat="1" ht="35.25" customHeight="1" thickBot="1">
      <c r="A4" s="4"/>
      <c r="D4" s="14"/>
      <c r="E4" s="14"/>
      <c r="F4" s="10" t="s">
        <v>21</v>
      </c>
      <c r="G4" s="70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47"/>
    </row>
    <row r="5" spans="1:18" s="8" customFormat="1" ht="43.5" customHeight="1" thickTop="1" thickBot="1">
      <c r="A5" s="4"/>
      <c r="B5" s="19" t="s">
        <v>6</v>
      </c>
      <c r="C5" s="20"/>
      <c r="D5" s="45">
        <v>7</v>
      </c>
      <c r="E5" s="14"/>
      <c r="F5" s="10" t="s">
        <v>7</v>
      </c>
      <c r="G5" s="70">
        <v>1.1100000000000001</v>
      </c>
      <c r="N5" s="100" t="s">
        <v>8</v>
      </c>
      <c r="O5" s="100"/>
      <c r="P5" s="71">
        <f>P1-P2-P3-P4</f>
        <v>-334</v>
      </c>
      <c r="Q5" s="13"/>
      <c r="R5" s="149">
        <f>R1-R3</f>
        <v>-66.329999999999927</v>
      </c>
    </row>
    <row r="6" spans="1:18" s="8" customFormat="1" ht="43.5" customHeight="1" thickTop="1" thickBot="1">
      <c r="A6" s="4"/>
      <c r="B6" s="72" t="s">
        <v>90</v>
      </c>
      <c r="C6" s="72"/>
      <c r="D6" s="14"/>
      <c r="E6" s="14"/>
      <c r="F6" s="10" t="s">
        <v>10</v>
      </c>
      <c r="G6" s="73">
        <v>11.11</v>
      </c>
      <c r="Q6" s="13"/>
    </row>
    <row r="7" spans="1:18" s="8" customFormat="1" ht="27" customHeight="1" thickTop="1" thickBot="1">
      <c r="A7" s="137" t="s">
        <v>64</v>
      </c>
      <c r="B7" s="138"/>
      <c r="C7" s="139"/>
      <c r="D7" s="140" t="s">
        <v>11</v>
      </c>
      <c r="E7" s="141"/>
      <c r="F7" s="141"/>
      <c r="G7" s="74">
        <f t="shared" ref="G7:O7" si="0">SUM(G11:G17)</f>
        <v>0</v>
      </c>
      <c r="H7" s="75">
        <f t="shared" si="0"/>
        <v>0</v>
      </c>
      <c r="I7" s="76">
        <f t="shared" si="0"/>
        <v>0</v>
      </c>
      <c r="J7" s="76">
        <f t="shared" si="0"/>
        <v>66</v>
      </c>
      <c r="K7" s="76">
        <f t="shared" si="0"/>
        <v>0</v>
      </c>
      <c r="L7" s="76">
        <f t="shared" si="0"/>
        <v>739.4</v>
      </c>
      <c r="M7" s="77">
        <f t="shared" si="0"/>
        <v>1450</v>
      </c>
      <c r="N7" s="78">
        <f t="shared" si="0"/>
        <v>2255.4</v>
      </c>
      <c r="O7" s="79">
        <f t="shared" si="0"/>
        <v>2589.4</v>
      </c>
      <c r="P7" s="13">
        <f>+N7-SUM(H7:M7)</f>
        <v>0</v>
      </c>
    </row>
    <row r="8" spans="1:18" ht="36" customHeight="1" thickTop="1" thickBot="1">
      <c r="A8" s="118"/>
      <c r="B8" s="120" t="s">
        <v>12</v>
      </c>
      <c r="C8" s="120" t="s">
        <v>13</v>
      </c>
      <c r="D8" s="142" t="s">
        <v>24</v>
      </c>
      <c r="E8" s="120" t="s">
        <v>65</v>
      </c>
      <c r="F8" s="144" t="s">
        <v>66</v>
      </c>
      <c r="G8" s="145" t="s">
        <v>15</v>
      </c>
      <c r="H8" s="134" t="s">
        <v>16</v>
      </c>
      <c r="I8" s="104" t="s">
        <v>33</v>
      </c>
      <c r="J8" s="103" t="s">
        <v>35</v>
      </c>
      <c r="K8" s="103" t="s">
        <v>34</v>
      </c>
      <c r="L8" s="135" t="s">
        <v>67</v>
      </c>
      <c r="M8" s="136"/>
      <c r="N8" s="116" t="s">
        <v>17</v>
      </c>
      <c r="O8" s="128" t="s">
        <v>18</v>
      </c>
      <c r="P8" s="114" t="s">
        <v>19</v>
      </c>
      <c r="Q8" s="2"/>
      <c r="R8" s="129" t="s">
        <v>68</v>
      </c>
    </row>
    <row r="9" spans="1:18" ht="36" customHeight="1" thickTop="1" thickBot="1">
      <c r="A9" s="118"/>
      <c r="B9" s="120" t="s">
        <v>12</v>
      </c>
      <c r="C9" s="120"/>
      <c r="D9" s="143"/>
      <c r="E9" s="120"/>
      <c r="F9" s="144"/>
      <c r="G9" s="146"/>
      <c r="H9" s="134" t="s">
        <v>33</v>
      </c>
      <c r="I9" s="104" t="s">
        <v>33</v>
      </c>
      <c r="J9" s="104"/>
      <c r="K9" s="104" t="s">
        <v>32</v>
      </c>
      <c r="L9" s="109" t="s">
        <v>22</v>
      </c>
      <c r="M9" s="133" t="s">
        <v>23</v>
      </c>
      <c r="N9" s="116"/>
      <c r="O9" s="128"/>
      <c r="P9" s="114"/>
      <c r="Q9" s="2"/>
      <c r="R9" s="130"/>
    </row>
    <row r="10" spans="1:18" ht="37.5" customHeight="1" thickTop="1" thickBot="1">
      <c r="A10" s="118"/>
      <c r="B10" s="120"/>
      <c r="C10" s="120"/>
      <c r="D10" s="143"/>
      <c r="E10" s="120"/>
      <c r="F10" s="144"/>
      <c r="G10" s="80" t="s">
        <v>20</v>
      </c>
      <c r="H10" s="134"/>
      <c r="I10" s="104"/>
      <c r="J10" s="104"/>
      <c r="K10" s="104"/>
      <c r="L10" s="132"/>
      <c r="M10" s="113"/>
      <c r="N10" s="116"/>
      <c r="O10" s="128"/>
      <c r="P10" s="114"/>
      <c r="Q10" s="2"/>
      <c r="R10" s="131"/>
    </row>
    <row r="11" spans="1:18" ht="30" customHeight="1" thickTop="1">
      <c r="A11" s="32">
        <v>1</v>
      </c>
      <c r="B11" s="37">
        <v>41701</v>
      </c>
      <c r="C11" s="34" t="s">
        <v>85</v>
      </c>
      <c r="D11" s="38" t="s">
        <v>75</v>
      </c>
      <c r="E11" s="35" t="s">
        <v>86</v>
      </c>
      <c r="F11" s="36" t="s">
        <v>87</v>
      </c>
      <c r="G11" s="81"/>
      <c r="H11" s="82">
        <f t="shared" ref="H11:H12" si="1">IF($D$3="si",($G$5/$G$6*G11),IF($D$3="no",G11*$G$4,0))</f>
        <v>0</v>
      </c>
      <c r="I11" s="83"/>
      <c r="J11" s="27"/>
      <c r="K11" s="28"/>
      <c r="L11" s="28"/>
      <c r="M11" s="29"/>
      <c r="N11" s="30">
        <f t="shared" ref="N11:N12" si="2">SUM(H11:M11)</f>
        <v>0</v>
      </c>
      <c r="O11" s="33">
        <v>200</v>
      </c>
      <c r="P11" s="31" t="str">
        <f t="shared" ref="P11:P12" si="3">IF(F11="Milano","X","")</f>
        <v/>
      </c>
      <c r="Q11" s="2"/>
      <c r="R11" s="84">
        <v>39.61</v>
      </c>
    </row>
    <row r="12" spans="1:18" ht="30" customHeight="1">
      <c r="A12" s="32">
        <v>2</v>
      </c>
      <c r="B12" s="37">
        <v>41703</v>
      </c>
      <c r="C12" s="34" t="s">
        <v>85</v>
      </c>
      <c r="D12" s="38" t="s">
        <v>75</v>
      </c>
      <c r="E12" s="35" t="s">
        <v>86</v>
      </c>
      <c r="F12" s="36" t="s">
        <v>87</v>
      </c>
      <c r="G12" s="81"/>
      <c r="H12" s="82">
        <f t="shared" si="1"/>
        <v>0</v>
      </c>
      <c r="I12" s="83"/>
      <c r="J12" s="27"/>
      <c r="K12" s="28"/>
      <c r="L12" s="28"/>
      <c r="M12" s="29"/>
      <c r="N12" s="30">
        <f t="shared" si="2"/>
        <v>0</v>
      </c>
      <c r="O12" s="33">
        <v>200</v>
      </c>
      <c r="P12" s="31" t="str">
        <f t="shared" si="3"/>
        <v/>
      </c>
      <c r="Q12" s="2"/>
      <c r="R12" s="84">
        <v>39.729999999999997</v>
      </c>
    </row>
    <row r="13" spans="1:18" ht="30" customHeight="1">
      <c r="A13" s="85">
        <v>3</v>
      </c>
      <c r="B13" s="86">
        <v>41701</v>
      </c>
      <c r="C13" s="87" t="s">
        <v>85</v>
      </c>
      <c r="D13" s="88" t="s">
        <v>83</v>
      </c>
      <c r="E13" s="89" t="s">
        <v>86</v>
      </c>
      <c r="F13" s="90" t="s">
        <v>87</v>
      </c>
      <c r="G13" s="91"/>
      <c r="H13" s="92"/>
      <c r="I13" s="93"/>
      <c r="J13" s="94">
        <v>26.5</v>
      </c>
      <c r="K13" s="94"/>
      <c r="L13" s="94"/>
      <c r="M13" s="95"/>
      <c r="N13" s="148">
        <v>26.5</v>
      </c>
      <c r="O13" s="96"/>
      <c r="P13" s="97"/>
      <c r="Q13" s="98"/>
      <c r="R13" s="84">
        <v>5.22</v>
      </c>
    </row>
    <row r="14" spans="1:18" ht="30" customHeight="1">
      <c r="A14" s="85">
        <v>4</v>
      </c>
      <c r="B14" s="86">
        <v>41702</v>
      </c>
      <c r="C14" s="87" t="s">
        <v>85</v>
      </c>
      <c r="D14" s="88" t="s">
        <v>69</v>
      </c>
      <c r="E14" s="89" t="s">
        <v>86</v>
      </c>
      <c r="F14" s="90" t="s">
        <v>87</v>
      </c>
      <c r="G14" s="91"/>
      <c r="H14" s="92"/>
      <c r="I14" s="93"/>
      <c r="J14" s="94"/>
      <c r="K14" s="94"/>
      <c r="L14" s="94"/>
      <c r="M14" s="95">
        <v>1450</v>
      </c>
      <c r="N14" s="148">
        <v>1450</v>
      </c>
      <c r="O14" s="96">
        <v>1450</v>
      </c>
      <c r="P14" s="97"/>
      <c r="Q14" s="98"/>
      <c r="R14" s="84">
        <v>287.66000000000003</v>
      </c>
    </row>
    <row r="15" spans="1:18" ht="30" customHeight="1">
      <c r="A15" s="85">
        <v>5</v>
      </c>
      <c r="B15" s="86">
        <v>41703</v>
      </c>
      <c r="C15" s="87" t="s">
        <v>85</v>
      </c>
      <c r="D15" s="88" t="s">
        <v>91</v>
      </c>
      <c r="E15" s="89" t="s">
        <v>86</v>
      </c>
      <c r="F15" s="90" t="s">
        <v>87</v>
      </c>
      <c r="G15" s="91"/>
      <c r="H15" s="92"/>
      <c r="I15" s="93"/>
      <c r="J15" s="94"/>
      <c r="K15" s="94"/>
      <c r="L15" s="94">
        <v>739.4</v>
      </c>
      <c r="M15" s="95"/>
      <c r="N15" s="148">
        <v>739.4</v>
      </c>
      <c r="O15" s="96">
        <v>739.4</v>
      </c>
      <c r="P15" s="97"/>
      <c r="Q15" s="98"/>
      <c r="R15" s="84">
        <v>144.69999999999999</v>
      </c>
    </row>
    <row r="16" spans="1:18" ht="30" customHeight="1">
      <c r="A16" s="85">
        <v>6</v>
      </c>
      <c r="B16" s="86">
        <v>41701</v>
      </c>
      <c r="C16" s="87" t="s">
        <v>85</v>
      </c>
      <c r="D16" s="88" t="s">
        <v>83</v>
      </c>
      <c r="E16" s="89" t="s">
        <v>86</v>
      </c>
      <c r="F16" s="90" t="s">
        <v>87</v>
      </c>
      <c r="G16" s="91"/>
      <c r="H16" s="92"/>
      <c r="I16" s="93"/>
      <c r="J16" s="94">
        <v>13.5</v>
      </c>
      <c r="K16" s="94"/>
      <c r="L16" s="94"/>
      <c r="M16" s="95"/>
      <c r="N16" s="148">
        <v>13.5</v>
      </c>
      <c r="O16" s="96"/>
      <c r="P16" s="97"/>
      <c r="Q16" s="98"/>
      <c r="R16" s="84">
        <v>2.66</v>
      </c>
    </row>
    <row r="17" spans="1:18" ht="30" customHeight="1">
      <c r="A17" s="85">
        <v>7</v>
      </c>
      <c r="B17" s="86">
        <v>41701</v>
      </c>
      <c r="C17" s="87" t="s">
        <v>85</v>
      </c>
      <c r="D17" s="88" t="s">
        <v>83</v>
      </c>
      <c r="E17" s="89" t="s">
        <v>86</v>
      </c>
      <c r="F17" s="90" t="s">
        <v>87</v>
      </c>
      <c r="G17" s="91"/>
      <c r="H17" s="92"/>
      <c r="I17" s="93"/>
      <c r="J17" s="94">
        <v>26</v>
      </c>
      <c r="K17" s="94"/>
      <c r="L17" s="94"/>
      <c r="M17" s="95"/>
      <c r="N17" s="148">
        <v>26</v>
      </c>
      <c r="O17" s="96"/>
      <c r="P17" s="97"/>
      <c r="Q17" s="98"/>
      <c r="R17" s="84">
        <v>5.13</v>
      </c>
    </row>
    <row r="18" spans="1:18">
      <c r="A18" s="46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</row>
    <row r="19" spans="1:18">
      <c r="A19" s="55"/>
      <c r="B19" s="56"/>
      <c r="C19" s="57"/>
      <c r="D19" s="58"/>
      <c r="E19" s="58"/>
      <c r="F19" s="59"/>
      <c r="G19" s="60"/>
      <c r="H19" s="61"/>
      <c r="I19" s="62"/>
      <c r="J19" s="62"/>
      <c r="K19" s="62"/>
      <c r="L19" s="62"/>
      <c r="M19" s="62"/>
      <c r="N19" s="63"/>
      <c r="O19" s="64"/>
      <c r="P19" s="99"/>
    </row>
    <row r="20" spans="1:18">
      <c r="A20" s="46"/>
      <c r="B20" s="54" t="s">
        <v>36</v>
      </c>
      <c r="C20" s="54"/>
      <c r="D20" s="54"/>
      <c r="E20" s="47"/>
      <c r="F20" s="47"/>
      <c r="G20" s="54" t="s">
        <v>38</v>
      </c>
      <c r="H20" s="54"/>
      <c r="I20" s="54"/>
      <c r="J20" s="47"/>
      <c r="K20" s="47"/>
      <c r="L20" s="54" t="s">
        <v>37</v>
      </c>
      <c r="M20" s="54"/>
      <c r="N20" s="54"/>
      <c r="O20" s="47"/>
      <c r="P20" s="99"/>
    </row>
    <row r="21" spans="1:18">
      <c r="A21" s="46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99"/>
    </row>
    <row r="22" spans="1:18">
      <c r="A22" s="46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</row>
  </sheetData>
  <mergeCells count="27">
    <mergeCell ref="O8:O10"/>
    <mergeCell ref="P8:P10"/>
    <mergeCell ref="R8:R10"/>
    <mergeCell ref="L9:L10"/>
    <mergeCell ref="M9:M10"/>
    <mergeCell ref="H8:H10"/>
    <mergeCell ref="I8:I10"/>
    <mergeCell ref="J8:J10"/>
    <mergeCell ref="K8:K10"/>
    <mergeCell ref="L8:M8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B1:C1"/>
    <mergeCell ref="D1:E1"/>
    <mergeCell ref="B2:C2"/>
    <mergeCell ref="D2:E2"/>
    <mergeCell ref="B3:C3"/>
    <mergeCell ref="D3:E3"/>
  </mergeCells>
  <conditionalFormatting sqref="M1">
    <cfRule type="cellIs" dxfId="0" priority="1" operator="notEqual">
      <formula>0</formula>
    </cfRule>
  </conditionalFormatting>
  <dataValidations count="12">
    <dataValidation type="decimal" operator="greaterThanOrEqual" allowBlank="1" showErrorMessage="1" errorTitle="Valore" error="Inserire un numero maggiore o uguale a 0 (zero)!" sqref="H19:M19 H11:M12">
      <formula1>0</formula1>
      <formula2>0</formula2>
    </dataValidation>
    <dataValidation type="whole" operator="greaterThanOrEqual" allowBlank="1" showErrorMessage="1" errorTitle="Valore" error="Inserire un numero maggiore o uguale a 0 (zero)!" sqref="N19 N11:N12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textLength" operator="greaterThan" allowBlank="1" showErrorMessage="1" sqref="D19:E19 D11:E12">
      <formula1>1</formula1>
      <formula2>0</formula2>
    </dataValidation>
    <dataValidation type="textLength" operator="greaterThan" sqref="F19 F11:F12">
      <formula1>1</formula1>
      <formula2>0</formula2>
    </dataValidation>
    <dataValidation type="date" operator="greaterThanOrEqual" showErrorMessage="1" errorTitle="Data" error="Inserire una data superiore al 1/11/2000" sqref="B19 B11:B12">
      <formula1>36831</formula1>
      <formula2>0</formula2>
    </dataValidation>
    <dataValidation type="textLength" operator="greaterThan" allowBlank="1" sqref="C19 C11:C12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$Q$1:$Q$2</formula1>
    </dataValidation>
  </dataValidations>
  <pageMargins left="0.70866141732283472" right="0.70866141732283472" top="0.74803149606299213" bottom="0.74803149606299213" header="0.31496062992125984" footer="0.31496062992125984"/>
  <pageSetup paperSize="9" scale="30" orientation="landscape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Nota Spese Italia</vt:lpstr>
      <vt:lpstr>Nota Spese Giordania</vt:lpstr>
      <vt:lpstr>Nota Spese Libano</vt:lpstr>
      <vt:lpstr>Nota Spese Saudi</vt:lpstr>
      <vt:lpstr>Nota Spese UAE</vt:lpstr>
      <vt:lpstr>'Nota Spese Italia'!Print_Area</vt:lpstr>
      <vt:lpstr>'Nota Spese Italia'!Print_Titles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</cp:lastModifiedBy>
  <cp:revision>1</cp:revision>
  <cp:lastPrinted>2014-04-08T08:40:43Z</cp:lastPrinted>
  <dcterms:created xsi:type="dcterms:W3CDTF">2007-03-06T14:42:56Z</dcterms:created>
  <dcterms:modified xsi:type="dcterms:W3CDTF">2014-04-08T10:01:55Z</dcterms:modified>
</cp:coreProperties>
</file>