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705" yWindow="0" windowWidth="20730" windowHeight="11760" tabRatio="433" activeTab="1"/>
  </bookViews>
  <sheets>
    <sheet name="Nota Spese Euro" sheetId="1" r:id="rId1"/>
    <sheet name="Nota Spese Dubai" sheetId="5" r:id="rId2"/>
    <sheet name="Nota Spese Londra" sheetId="4" r:id="rId3"/>
  </sheets>
  <definedNames>
    <definedName name="_xlnm.Print_Area" localSheetId="1">'Nota Spese Dubai'!$A$1:$R$24</definedName>
    <definedName name="_xlnm.Print_Area" localSheetId="0">'Nota Spese Euro'!$A$1:$S$25</definedName>
    <definedName name="_xlnm.Print_Area" localSheetId="2">'Nota Spese Londra'!$A$1:$R$24</definedName>
    <definedName name="_xlnm.Print_Titles" localSheetId="1">'Nota Spese Dubai'!$1:$10</definedName>
    <definedName name="_xlnm.Print_Titles" localSheetId="0">'Nota Spese Euro'!$7:$10</definedName>
    <definedName name="_xlnm.Print_Titles" localSheetId="2">'Nota Spese Londra'!$1:$10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5"/>
  <c r="P1"/>
  <c r="R3"/>
  <c r="R5" s="1"/>
  <c r="R3" i="4"/>
  <c r="R13"/>
  <c r="R1" s="1"/>
  <c r="H18"/>
  <c r="N18" s="1"/>
  <c r="H17"/>
  <c r="N17" s="1"/>
  <c r="P17"/>
  <c r="P18"/>
  <c r="H14"/>
  <c r="N14" s="1"/>
  <c r="P14"/>
  <c r="H15"/>
  <c r="N15" s="1"/>
  <c r="P15"/>
  <c r="H16"/>
  <c r="N16"/>
  <c r="P16"/>
  <c r="H19"/>
  <c r="N19" s="1"/>
  <c r="P19"/>
  <c r="R5" l="1"/>
  <c r="P19" i="5"/>
  <c r="H19"/>
  <c r="N19"/>
  <c r="P18"/>
  <c r="H18"/>
  <c r="N18" s="1"/>
  <c r="P17"/>
  <c r="H17"/>
  <c r="N17" s="1"/>
  <c r="P16"/>
  <c r="H16"/>
  <c r="N16" s="1"/>
  <c r="P15"/>
  <c r="H15"/>
  <c r="N15"/>
  <c r="P14"/>
  <c r="H14"/>
  <c r="N14" s="1"/>
  <c r="P13"/>
  <c r="H13"/>
  <c r="N13" s="1"/>
  <c r="H12"/>
  <c r="N12"/>
  <c r="H11"/>
  <c r="N11" s="1"/>
  <c r="N7" s="1"/>
  <c r="H7"/>
  <c r="I7"/>
  <c r="J7"/>
  <c r="K7"/>
  <c r="L7"/>
  <c r="M7"/>
  <c r="O7"/>
  <c r="G7"/>
  <c r="P3"/>
  <c r="P13" i="4"/>
  <c r="H13"/>
  <c r="N13"/>
  <c r="H12"/>
  <c r="N12"/>
  <c r="H11"/>
  <c r="N11" s="1"/>
  <c r="N7" s="1"/>
  <c r="I7"/>
  <c r="J7"/>
  <c r="K7"/>
  <c r="L7"/>
  <c r="M7"/>
  <c r="O7"/>
  <c r="P3" s="1"/>
  <c r="G7"/>
  <c r="G7" i="1"/>
  <c r="O7"/>
  <c r="P3" s="1"/>
  <c r="M7"/>
  <c r="L7"/>
  <c r="K7"/>
  <c r="J7"/>
  <c r="I7"/>
  <c r="H12"/>
  <c r="H11"/>
  <c r="N11" s="1"/>
  <c r="H13"/>
  <c r="N13" s="1"/>
  <c r="H19"/>
  <c r="H18"/>
  <c r="H17"/>
  <c r="H7" s="1"/>
  <c r="H16"/>
  <c r="N16" s="1"/>
  <c r="H15"/>
  <c r="H14"/>
  <c r="P19"/>
  <c r="N19"/>
  <c r="N15"/>
  <c r="N12"/>
  <c r="N18"/>
  <c r="N14"/>
  <c r="P18"/>
  <c r="P17"/>
  <c r="P16"/>
  <c r="P15"/>
  <c r="P14"/>
  <c r="P13"/>
  <c r="P12"/>
  <c r="H7" i="4" l="1"/>
  <c r="P1"/>
  <c r="M1" s="1"/>
  <c r="P7"/>
  <c r="P7" i="5"/>
  <c r="M1"/>
  <c r="P5"/>
  <c r="N17" i="1"/>
  <c r="N7" s="1"/>
  <c r="P7" s="1"/>
  <c r="P1"/>
  <c r="P5" i="4" l="1"/>
  <c r="M1" i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<sst xmlns="http://schemas.openxmlformats.org/spreadsheetml/2006/main" count="207" uniqueCount="67">
  <si>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</si>
  <si>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</si>
  <si>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</si>
  <si>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</si>
  <si>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</si>
  <si>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</si>
  <si>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</si>
  <si>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</si>
  <si>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</si>
  <si>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</si>
  <si>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</si>
  <si>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</si>
  <si>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</si>
  <si>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</si>
  <si>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</si>
  <si>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</si>
  <si>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</si>
  <si>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</si>
  <si>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</si>
  <si>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</si>
  <si>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</si>
  <si>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</si>
  <si>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</si>
  <si>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</si>
  <si>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</si>
  <si>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</si>
  <si>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</si>
  <si>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</si>
  <si>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</si>
  <si>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</si>
  <si>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</si>
  <si>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</si>
  <si>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</si>
  <si>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</si>
  <si>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</si>
  <si>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</si>
  <si>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</si>
  <si>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</si>
  <si>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</si>
  <si>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</si>
  <si>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</si>
  <si>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</si>
  <si>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</si>
  <si>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</si>
  <si>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</si>
  <si>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Malpensa</t>
  </si>
  <si>
    <t>Italy</t>
  </si>
  <si>
    <t>Taxi</t>
  </si>
  <si>
    <t>ISS Dubai</t>
  </si>
  <si>
    <t>Viaggio</t>
  </si>
  <si>
    <t>Varie</t>
  </si>
  <si>
    <t>Security &amp; Policing</t>
  </si>
  <si>
    <t>Milano Linate</t>
  </si>
  <si>
    <t>Ambasciata x passaporti</t>
  </si>
  <si>
    <t>Roma</t>
  </si>
  <si>
    <t>Prelievo</t>
  </si>
  <si>
    <t>AED</t>
  </si>
  <si>
    <t>Dubai</t>
  </si>
  <si>
    <t>RESTITUZIONE VALUTA</t>
  </si>
  <si>
    <t>UK Pound</t>
  </si>
  <si>
    <t>Farnborough</t>
  </si>
  <si>
    <t>03_01</t>
  </si>
  <si>
    <t>03_02</t>
  </si>
  <si>
    <t>Vitto</t>
  </si>
  <si>
    <t xml:space="preserve">Extra Hotel </t>
  </si>
  <si>
    <t>03_03</t>
  </si>
  <si>
    <t>Cena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</si>
</sst>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5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9" fontId="1" fillId="0" borderId="77" xfId="0" applyNumberFormat="1" applyFont="1" applyBorder="1" applyAlignment="1" applyProtection="1">
      <alignment horizontal="left" vertical="center"/>
      <protection locked="0"/>
    </xf>
    <xf numFmtId="0" fontId="1" fillId="0" borderId="78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0" fontId="15" fillId="0" borderId="16" xfId="0" applyFont="1" applyBorder="1" applyAlignment="1" applyProtection="1">
      <alignment horizontal="left" vertical="center"/>
      <protection locked="0"/>
    </xf>
    <xf numFmtId="4" fontId="15" fillId="4" borderId="24" xfId="0" applyNumberFormat="1" applyFont="1" applyFill="1" applyBorder="1" applyAlignment="1" applyProtection="1">
      <alignment vertical="center"/>
      <protection locked="0"/>
    </xf>
    <xf numFmtId="172" fontId="2" fillId="0" borderId="0" xfId="0" applyNumberFormat="1" applyFont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</cellXfs>
  <cellStyles count="52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5"/>
  <sheetViews>
    <sheetView view="pageBreakPreview" zoomScale="50" zoomScaleSheetLayoutView="50" workbookViewId="0">
      <pane ySplit="5" topLeftCell="A6" activePane="bottomLeft" state="frozen"/>
      <selection pane="bottomLeft" activeCell="M16" sqref="M1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44</v>
      </c>
      <c r="F1" s="125"/>
      <c r="G1" s="46">
        <v>41699</v>
      </c>
      <c r="H1" s="103" t="s">
        <v>61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178.41260126012602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28</v>
      </c>
      <c r="F3" s="125"/>
      <c r="N3" s="10" t="s">
        <v>4</v>
      </c>
      <c r="O3" s="11"/>
      <c r="P3" s="12">
        <f>+O7</f>
        <v>95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9</v>
      </c>
      <c r="F5" s="14"/>
      <c r="G5" s="10" t="s">
        <v>7</v>
      </c>
      <c r="H5" s="21">
        <v>1.6379999999999999</v>
      </c>
      <c r="N5" s="129" t="s">
        <v>8</v>
      </c>
      <c r="O5" s="129"/>
      <c r="P5" s="22">
        <f>P1-P2-P3-P4</f>
        <v>83.412601260126024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29</v>
      </c>
      <c r="E7" s="132" t="s">
        <v>11</v>
      </c>
      <c r="F7" s="133"/>
      <c r="G7" s="25">
        <f t="shared" ref="G7:O7" si="0">SUM(G11:G19)</f>
        <v>190</v>
      </c>
      <c r="H7" s="25">
        <f t="shared" si="0"/>
        <v>28.012601260126011</v>
      </c>
      <c r="I7" s="60">
        <f t="shared" si="0"/>
        <v>86.9</v>
      </c>
      <c r="J7" s="65">
        <f t="shared" si="0"/>
        <v>35</v>
      </c>
      <c r="K7" s="61">
        <f t="shared" si="0"/>
        <v>0</v>
      </c>
      <c r="L7" s="61">
        <f t="shared" si="0"/>
        <v>0</v>
      </c>
      <c r="M7" s="61">
        <f t="shared" si="0"/>
        <v>28.5</v>
      </c>
      <c r="N7" s="61">
        <f t="shared" si="0"/>
        <v>178.41260126012597</v>
      </c>
      <c r="O7" s="62">
        <f t="shared" si="0"/>
        <v>95</v>
      </c>
      <c r="P7" s="13">
        <f>+N7-SUM(I7:M7)</f>
        <v>28.012601260125962</v>
      </c>
    </row>
    <row r="8" spans="1:19" ht="36" customHeight="1" thickTop="1" thickBot="1">
      <c r="A8" s="110"/>
      <c r="B8" s="59"/>
      <c r="C8" s="112" t="s">
        <v>13</v>
      </c>
      <c r="D8" s="114" t="s">
        <v>25</v>
      </c>
      <c r="E8" s="113" t="s">
        <v>14</v>
      </c>
      <c r="F8" s="115" t="s">
        <v>34</v>
      </c>
      <c r="G8" s="116" t="s">
        <v>15</v>
      </c>
      <c r="H8" s="117" t="s">
        <v>16</v>
      </c>
      <c r="I8" s="122" t="s">
        <v>37</v>
      </c>
      <c r="J8" s="122" t="s">
        <v>39</v>
      </c>
      <c r="K8" s="122" t="s">
        <v>38</v>
      </c>
      <c r="L8" s="130" t="s">
        <v>35</v>
      </c>
      <c r="M8" s="131"/>
      <c r="N8" s="108" t="s">
        <v>17</v>
      </c>
      <c r="O8" s="120" t="s">
        <v>18</v>
      </c>
      <c r="P8" s="107" t="s">
        <v>19</v>
      </c>
      <c r="R8" s="2"/>
    </row>
    <row r="9" spans="1:19" ht="36" customHeight="1" thickTop="1" thickBot="1">
      <c r="A9" s="111"/>
      <c r="B9" s="59" t="s">
        <v>12</v>
      </c>
      <c r="C9" s="113"/>
      <c r="D9" s="113"/>
      <c r="E9" s="113"/>
      <c r="F9" s="115"/>
      <c r="G9" s="116"/>
      <c r="H9" s="118"/>
      <c r="I9" s="123" t="s">
        <v>37</v>
      </c>
      <c r="J9" s="123"/>
      <c r="K9" s="123" t="s">
        <v>36</v>
      </c>
      <c r="L9" s="134" t="s">
        <v>23</v>
      </c>
      <c r="M9" s="127" t="s">
        <v>24</v>
      </c>
      <c r="N9" s="109"/>
      <c r="O9" s="121"/>
      <c r="P9" s="107"/>
      <c r="R9" s="2"/>
    </row>
    <row r="10" spans="1:19" ht="37.5" customHeight="1" thickTop="1" thickBot="1">
      <c r="A10" s="111"/>
      <c r="B10" s="50"/>
      <c r="C10" s="113"/>
      <c r="D10" s="113"/>
      <c r="E10" s="113"/>
      <c r="F10" s="115"/>
      <c r="G10" s="26" t="s">
        <v>20</v>
      </c>
      <c r="H10" s="119"/>
      <c r="I10" s="123"/>
      <c r="J10" s="123"/>
      <c r="K10" s="123"/>
      <c r="L10" s="135"/>
      <c r="M10" s="128"/>
      <c r="N10" s="109"/>
      <c r="O10" s="121"/>
      <c r="P10" s="107"/>
      <c r="R10" s="2"/>
    </row>
    <row r="11" spans="1:19" ht="30" customHeight="1" thickTop="1">
      <c r="A11" s="27">
        <v>1</v>
      </c>
      <c r="B11" s="45">
        <v>41700</v>
      </c>
      <c r="C11" s="29" t="s">
        <v>48</v>
      </c>
      <c r="D11" s="43" t="s">
        <v>49</v>
      </c>
      <c r="E11" s="64" t="s">
        <v>45</v>
      </c>
      <c r="F11" s="64" t="s">
        <v>46</v>
      </c>
      <c r="G11" s="93">
        <v>55</v>
      </c>
      <c r="H11" s="96">
        <f>IF($E$3="si",($H$5/$H$6*G11),IF($E$3="no",G11*$H$4,0))</f>
        <v>8.1089108910891081</v>
      </c>
      <c r="I11" s="66">
        <v>42</v>
      </c>
      <c r="J11" s="66"/>
      <c r="K11" s="34"/>
      <c r="L11" s="35"/>
      <c r="M11" s="36"/>
      <c r="N11" s="38">
        <f>SUM(H11:M11)</f>
        <v>50.10891089108911</v>
      </c>
      <c r="O11" s="39">
        <v>39.1</v>
      </c>
      <c r="P11" s="40"/>
      <c r="R11" s="2"/>
    </row>
    <row r="12" spans="1:19" ht="30" customHeight="1">
      <c r="A12" s="41">
        <v>2</v>
      </c>
      <c r="B12" s="45">
        <v>41700</v>
      </c>
      <c r="C12" s="29" t="s">
        <v>48</v>
      </c>
      <c r="D12" s="43" t="s">
        <v>50</v>
      </c>
      <c r="E12" s="64" t="s">
        <v>45</v>
      </c>
      <c r="F12" s="64" t="s">
        <v>46</v>
      </c>
      <c r="G12" s="94"/>
      <c r="H12" s="96">
        <f>IF($E$3="si",($H$5/$H$6*G12),IF($E$3="no",G12*$H$4,0))</f>
        <v>0</v>
      </c>
      <c r="I12" s="66"/>
      <c r="J12" s="66">
        <v>10</v>
      </c>
      <c r="K12" s="34"/>
      <c r="L12" s="35"/>
      <c r="M12" s="36">
        <v>13.9</v>
      </c>
      <c r="N12" s="38">
        <f>SUM(H12:M12)</f>
        <v>23.9</v>
      </c>
      <c r="O12" s="42">
        <v>13.9</v>
      </c>
      <c r="P12" s="40" t="str">
        <f t="shared" ref="P12:P19" si="1">IF($F12="Milano","X","")</f>
        <v/>
      </c>
      <c r="R12" s="2"/>
    </row>
    <row r="13" spans="1:19" ht="30" customHeight="1">
      <c r="A13" s="41">
        <v>3</v>
      </c>
      <c r="B13" s="28">
        <v>41704</v>
      </c>
      <c r="C13" s="29" t="s">
        <v>48</v>
      </c>
      <c r="D13" s="29" t="s">
        <v>49</v>
      </c>
      <c r="E13" s="64" t="s">
        <v>45</v>
      </c>
      <c r="F13" s="64" t="s">
        <v>46</v>
      </c>
      <c r="G13" s="94">
        <v>55</v>
      </c>
      <c r="H13" s="96">
        <f t="shared" ref="H13:H19" si="2">IF($E$3="si",($H$5/$H$6*G13),IF($E$3="no",G13*$H$4,0))</f>
        <v>8.1089108910891081</v>
      </c>
      <c r="I13" s="66">
        <v>2.9</v>
      </c>
      <c r="J13" s="66"/>
      <c r="K13" s="34"/>
      <c r="L13" s="35"/>
      <c r="M13" s="36"/>
      <c r="N13" s="38">
        <f>SUM(H13:M13)</f>
        <v>11.008910891089108</v>
      </c>
      <c r="O13" s="42"/>
      <c r="P13" s="40" t="str">
        <f t="shared" si="1"/>
        <v/>
      </c>
      <c r="R13" s="2"/>
    </row>
    <row r="14" spans="1:19" ht="30" customHeight="1">
      <c r="A14" s="41">
        <v>4</v>
      </c>
      <c r="B14" s="28">
        <v>41708</v>
      </c>
      <c r="C14" s="29" t="s">
        <v>51</v>
      </c>
      <c r="D14" s="29" t="s">
        <v>49</v>
      </c>
      <c r="E14" s="64" t="s">
        <v>52</v>
      </c>
      <c r="F14" s="64" t="s">
        <v>46</v>
      </c>
      <c r="G14" s="94">
        <v>40</v>
      </c>
      <c r="H14" s="96">
        <f t="shared" si="2"/>
        <v>5.8973897389738976</v>
      </c>
      <c r="I14" s="66">
        <v>42</v>
      </c>
      <c r="J14" s="66"/>
      <c r="K14" s="34"/>
      <c r="L14" s="35"/>
      <c r="M14" s="36">
        <v>7.9</v>
      </c>
      <c r="N14" s="38">
        <f t="shared" ref="N14:N18" si="3">SUM(H14:M14)</f>
        <v>55.797389738973898</v>
      </c>
      <c r="O14" s="42">
        <v>42</v>
      </c>
      <c r="P14" s="40" t="str">
        <f t="shared" si="1"/>
        <v/>
      </c>
      <c r="R14" s="2"/>
    </row>
    <row r="15" spans="1:19" ht="30" customHeight="1">
      <c r="A15" s="41">
        <v>5</v>
      </c>
      <c r="B15" s="28">
        <v>41711</v>
      </c>
      <c r="C15" s="29" t="s">
        <v>51</v>
      </c>
      <c r="D15" s="29" t="s">
        <v>49</v>
      </c>
      <c r="E15" s="64" t="s">
        <v>52</v>
      </c>
      <c r="F15" s="64" t="s">
        <v>46</v>
      </c>
      <c r="G15" s="94">
        <v>40</v>
      </c>
      <c r="H15" s="96">
        <f t="shared" si="2"/>
        <v>5.8973897389738976</v>
      </c>
      <c r="I15" s="66"/>
      <c r="J15" s="66"/>
      <c r="K15" s="34"/>
      <c r="L15" s="35"/>
      <c r="M15" s="36"/>
      <c r="N15" s="38">
        <f t="shared" si="3"/>
        <v>5.8973897389738976</v>
      </c>
      <c r="O15" s="42"/>
      <c r="P15" s="40" t="str">
        <f t="shared" si="1"/>
        <v/>
      </c>
      <c r="R15" s="2"/>
    </row>
    <row r="16" spans="1:19" ht="30" customHeight="1">
      <c r="A16" s="41">
        <v>6</v>
      </c>
      <c r="B16" s="28">
        <v>41719</v>
      </c>
      <c r="C16" s="29" t="s">
        <v>53</v>
      </c>
      <c r="D16" s="29"/>
      <c r="E16" s="64" t="s">
        <v>54</v>
      </c>
      <c r="F16" s="64" t="s">
        <v>46</v>
      </c>
      <c r="G16" s="94"/>
      <c r="H16" s="96">
        <f t="shared" si="2"/>
        <v>0</v>
      </c>
      <c r="I16" s="66"/>
      <c r="J16" s="66">
        <v>25</v>
      </c>
      <c r="K16" s="34"/>
      <c r="L16" s="35"/>
      <c r="M16" s="36">
        <v>6.7</v>
      </c>
      <c r="N16" s="38">
        <f t="shared" si="3"/>
        <v>31.7</v>
      </c>
      <c r="O16" s="42"/>
      <c r="P16" s="40" t="str">
        <f t="shared" si="1"/>
        <v/>
      </c>
      <c r="R16" s="2"/>
    </row>
    <row r="17" spans="1:18" ht="30" customHeight="1">
      <c r="A17" s="41">
        <v>7</v>
      </c>
      <c r="B17" s="28"/>
      <c r="C17" s="29"/>
      <c r="D17" s="43"/>
      <c r="E17" s="64"/>
      <c r="F17" s="64"/>
      <c r="G17" s="94"/>
      <c r="H17" s="96">
        <f t="shared" si="2"/>
        <v>0</v>
      </c>
      <c r="I17" s="66"/>
      <c r="J17" s="66"/>
      <c r="K17" s="34"/>
      <c r="L17" s="35"/>
      <c r="M17" s="36"/>
      <c r="N17" s="38">
        <f t="shared" si="3"/>
        <v>0</v>
      </c>
      <c r="O17" s="42"/>
      <c r="P17" s="40" t="str">
        <f t="shared" si="1"/>
        <v/>
      </c>
      <c r="R17" s="2"/>
    </row>
    <row r="18" spans="1:18" ht="30" customHeight="1">
      <c r="A18" s="41">
        <v>8</v>
      </c>
      <c r="B18" s="28"/>
      <c r="C18" s="29"/>
      <c r="D18" s="43"/>
      <c r="E18" s="64"/>
      <c r="F18" s="64"/>
      <c r="G18" s="94"/>
      <c r="H18" s="96">
        <f t="shared" si="2"/>
        <v>0</v>
      </c>
      <c r="I18" s="66"/>
      <c r="J18" s="66"/>
      <c r="K18" s="34"/>
      <c r="L18" s="35"/>
      <c r="M18" s="35"/>
      <c r="N18" s="38">
        <f t="shared" si="3"/>
        <v>0</v>
      </c>
      <c r="O18" s="42"/>
      <c r="P18" s="40" t="str">
        <f t="shared" si="1"/>
        <v/>
      </c>
      <c r="R18" s="2"/>
    </row>
    <row r="19" spans="1:18" ht="30" customHeight="1">
      <c r="A19" s="41">
        <v>9</v>
      </c>
      <c r="B19" s="28"/>
      <c r="C19" s="29"/>
      <c r="D19" s="43"/>
      <c r="E19" s="64"/>
      <c r="F19" s="64"/>
      <c r="G19" s="95"/>
      <c r="H19" s="96">
        <f t="shared" si="2"/>
        <v>0</v>
      </c>
      <c r="I19" s="66"/>
      <c r="J19" s="66"/>
      <c r="K19" s="34"/>
      <c r="L19" s="35"/>
      <c r="M19" s="35"/>
      <c r="N19" s="38">
        <f t="shared" ref="N19" si="4">SUM(H19:M19)</f>
        <v>0</v>
      </c>
      <c r="O19" s="42"/>
      <c r="P19" s="40" t="str">
        <f t="shared" si="1"/>
        <v/>
      </c>
      <c r="R19" s="2"/>
    </row>
    <row r="21" spans="1:18">
      <c r="A21" s="55"/>
      <c r="B21" s="56"/>
      <c r="C21" s="56"/>
      <c r="D21" s="56"/>
      <c r="E21" s="56"/>
      <c r="F21" s="56"/>
      <c r="G21" s="56"/>
      <c r="H21" s="56"/>
      <c r="I21" s="56"/>
      <c r="J21" s="97"/>
      <c r="K21" s="97"/>
      <c r="L21" s="56"/>
      <c r="M21" s="56"/>
      <c r="N21" s="56"/>
      <c r="O21" s="56"/>
      <c r="P21" s="97"/>
      <c r="Q21" s="3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97"/>
      <c r="K22" s="97"/>
      <c r="L22" s="84"/>
      <c r="M22" s="84"/>
      <c r="N22" s="85"/>
      <c r="O22" s="86"/>
      <c r="P22" s="97"/>
      <c r="Q22" s="3"/>
    </row>
    <row r="23" spans="1:18">
      <c r="A23" s="55"/>
      <c r="B23" s="71" t="s">
        <v>41</v>
      </c>
      <c r="C23" s="71"/>
      <c r="D23" s="71"/>
      <c r="E23" s="56"/>
      <c r="F23" s="56"/>
      <c r="G23" s="71" t="s">
        <v>43</v>
      </c>
      <c r="H23" s="71"/>
      <c r="I23" s="71"/>
      <c r="J23" s="97"/>
      <c r="K23" s="97"/>
      <c r="L23" s="71" t="s">
        <v>42</v>
      </c>
      <c r="M23" s="71"/>
      <c r="N23" s="71"/>
      <c r="O23" s="56"/>
      <c r="P23" s="97"/>
      <c r="Q23" s="3"/>
    </row>
    <row r="24" spans="1:18">
      <c r="A24" s="55"/>
      <c r="B24" s="56"/>
      <c r="C24" s="56"/>
      <c r="D24" s="56"/>
      <c r="E24" s="56"/>
      <c r="F24" s="56"/>
      <c r="G24" s="56"/>
      <c r="H24" s="56"/>
      <c r="I24" s="56"/>
      <c r="J24" s="97"/>
      <c r="K24" s="97"/>
      <c r="L24" s="56"/>
      <c r="M24" s="56"/>
      <c r="N24" s="56"/>
      <c r="O24" s="56"/>
      <c r="P24" s="97"/>
      <c r="Q24" s="3"/>
    </row>
    <row r="25" spans="1:18">
      <c r="A25" s="55"/>
      <c r="B25" s="56"/>
      <c r="C25" s="56"/>
      <c r="D25" s="56"/>
      <c r="E25" s="56"/>
      <c r="F25" s="56"/>
      <c r="G25" s="56"/>
      <c r="H25" s="56"/>
      <c r="I25" s="56"/>
      <c r="J25" s="97"/>
      <c r="K25" s="97"/>
      <c r="L25" s="56"/>
      <c r="M25" s="56"/>
      <c r="N25" s="56"/>
      <c r="O25" s="56"/>
      <c r="P25" s="97"/>
      <c r="Q2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2 N11:N19">
      <formula1>0</formula1>
      <formula2>0</formula2>
    </dataValidation>
    <dataValidation type="decimal" operator="greaterThanOrEqual" allowBlank="1" showErrorMessage="1" errorTitle="Valore" error="Inserire un numero maggiore o uguale a 0 (zero)!" sqref="H22:M22 H12:J19 H11:K11 K17:K19 L11:M19">
      <formula1>0</formula1>
      <formula2>0</formula2>
    </dataValidation>
    <dataValidation type="textLength" operator="greaterThan" allowBlank="1" showErrorMessage="1" sqref="D22:E22 F17:F19">
      <formula1>1</formula1>
      <formula2>0</formula2>
    </dataValidation>
    <dataValidation type="textLength" operator="greaterThan" sqref="F22 G19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allowBlank="1" sqref="C22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4"/>
  <sheetViews>
    <sheetView tabSelected="1" view="pageBreakPreview" topLeftCell="D1" zoomScale="50" zoomScaleNormal="75" zoomScaleSheetLayoutView="50" zoomScalePageLayoutView="75" workbookViewId="0">
      <pane ySplit="5" topLeftCell="A6" activePane="bottomLeft" state="frozen"/>
      <selection pane="bottomLeft" activeCell="F18" sqref="F18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4" t="s">
        <v>0</v>
      </c>
      <c r="C1" s="124"/>
      <c r="D1" s="125" t="s">
        <v>44</v>
      </c>
      <c r="E1" s="125"/>
      <c r="F1" s="46">
        <v>41699</v>
      </c>
      <c r="G1" s="103" t="s">
        <v>62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4795</v>
      </c>
      <c r="Q1" s="3" t="s">
        <v>28</v>
      </c>
      <c r="R1" s="106">
        <f>SUM(R12:R14)</f>
        <v>951.46999999999991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  <c r="R2" s="106"/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57">
        <f>+O7</f>
        <v>4779</v>
      </c>
      <c r="Q3" s="13"/>
      <c r="R3" s="106">
        <f>SUM(R11,R13,R15)</f>
        <v>948.28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6"/>
    </row>
    <row r="5" spans="1:18" s="8" customFormat="1" ht="43.5" customHeight="1" thickTop="1" thickBot="1">
      <c r="A5" s="4"/>
      <c r="B5" s="19" t="s">
        <v>6</v>
      </c>
      <c r="C5" s="20"/>
      <c r="D5" s="54">
        <v>4</v>
      </c>
      <c r="E5" s="14"/>
      <c r="F5" s="10" t="s">
        <v>7</v>
      </c>
      <c r="G5" s="72">
        <v>1.73</v>
      </c>
      <c r="N5" s="129" t="s">
        <v>8</v>
      </c>
      <c r="O5" s="129"/>
      <c r="P5" s="53">
        <f>P1-P2-P3-P4</f>
        <v>16</v>
      </c>
      <c r="Q5" s="13"/>
      <c r="R5" s="106">
        <f>R1-R3</f>
        <v>3.1899999999999409</v>
      </c>
    </row>
    <row r="6" spans="1:18" s="8" customFormat="1" ht="43.5" customHeight="1" thickTop="1" thickBot="1">
      <c r="A6" s="4"/>
      <c r="B6" s="51" t="s">
        <v>56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36" t="s">
        <v>30</v>
      </c>
      <c r="B7" s="137"/>
      <c r="C7" s="138"/>
      <c r="D7" s="139" t="s">
        <v>11</v>
      </c>
      <c r="E7" s="140"/>
      <c r="F7" s="140"/>
      <c r="G7" s="92">
        <f t="shared" ref="G7:O7" si="0">SUM(G11:G19)</f>
        <v>0</v>
      </c>
      <c r="H7" s="90">
        <f t="shared" si="0"/>
        <v>0</v>
      </c>
      <c r="I7" s="74">
        <f t="shared" si="0"/>
        <v>0</v>
      </c>
      <c r="J7" s="74">
        <f t="shared" si="0"/>
        <v>69</v>
      </c>
      <c r="K7" s="74">
        <f t="shared" si="0"/>
        <v>0</v>
      </c>
      <c r="L7" s="74">
        <f t="shared" si="0"/>
        <v>4669</v>
      </c>
      <c r="M7" s="75">
        <f t="shared" si="0"/>
        <v>57</v>
      </c>
      <c r="N7" s="73">
        <f t="shared" si="0"/>
        <v>4795</v>
      </c>
      <c r="O7" s="76">
        <f t="shared" si="0"/>
        <v>4779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41" t="s">
        <v>25</v>
      </c>
      <c r="E8" s="113" t="s">
        <v>33</v>
      </c>
      <c r="F8" s="143" t="s">
        <v>32</v>
      </c>
      <c r="G8" s="144" t="s">
        <v>15</v>
      </c>
      <c r="H8" s="146" t="s">
        <v>16</v>
      </c>
      <c r="I8" s="123" t="s">
        <v>37</v>
      </c>
      <c r="J8" s="122" t="s">
        <v>39</v>
      </c>
      <c r="K8" s="122" t="s">
        <v>38</v>
      </c>
      <c r="L8" s="147" t="s">
        <v>22</v>
      </c>
      <c r="M8" s="148"/>
      <c r="N8" s="109" t="s">
        <v>17</v>
      </c>
      <c r="O8" s="121" t="s">
        <v>18</v>
      </c>
      <c r="P8" s="107" t="s">
        <v>19</v>
      </c>
      <c r="Q8" s="2"/>
      <c r="R8" s="149" t="s">
        <v>40</v>
      </c>
    </row>
    <row r="9" spans="1:18" ht="36" customHeight="1" thickTop="1" thickBot="1">
      <c r="A9" s="111"/>
      <c r="B9" s="113" t="s">
        <v>12</v>
      </c>
      <c r="C9" s="113"/>
      <c r="D9" s="142"/>
      <c r="E9" s="113"/>
      <c r="F9" s="143"/>
      <c r="G9" s="145"/>
      <c r="H9" s="146" t="s">
        <v>37</v>
      </c>
      <c r="I9" s="123" t="s">
        <v>37</v>
      </c>
      <c r="J9" s="123"/>
      <c r="K9" s="123" t="s">
        <v>36</v>
      </c>
      <c r="L9" s="134" t="s">
        <v>23</v>
      </c>
      <c r="M9" s="153" t="s">
        <v>24</v>
      </c>
      <c r="N9" s="109"/>
      <c r="O9" s="121"/>
      <c r="P9" s="107"/>
      <c r="Q9" s="2"/>
      <c r="R9" s="150"/>
    </row>
    <row r="10" spans="1:18" ht="37.5" customHeight="1" thickTop="1" thickBot="1">
      <c r="A10" s="111"/>
      <c r="B10" s="113"/>
      <c r="C10" s="113"/>
      <c r="D10" s="142"/>
      <c r="E10" s="113"/>
      <c r="F10" s="143"/>
      <c r="G10" s="89" t="s">
        <v>20</v>
      </c>
      <c r="H10" s="146"/>
      <c r="I10" s="123"/>
      <c r="J10" s="123"/>
      <c r="K10" s="123"/>
      <c r="L10" s="152"/>
      <c r="M10" s="128"/>
      <c r="N10" s="109"/>
      <c r="O10" s="121"/>
      <c r="P10" s="107"/>
      <c r="Q10" s="2"/>
      <c r="R10" s="151"/>
    </row>
    <row r="11" spans="1:18" ht="30" customHeight="1" thickTop="1">
      <c r="A11" s="27">
        <v>1</v>
      </c>
      <c r="B11" s="45">
        <v>41701</v>
      </c>
      <c r="C11" s="29" t="s">
        <v>48</v>
      </c>
      <c r="D11" s="30" t="s">
        <v>55</v>
      </c>
      <c r="E11" s="30" t="s">
        <v>57</v>
      </c>
      <c r="F11" s="31" t="s">
        <v>56</v>
      </c>
      <c r="G11" s="88"/>
      <c r="H11" s="33">
        <f>IF($D$3="si",($G$5/$G$6*G11),IF($D$3="no",G11*$G$4,0))</f>
        <v>0</v>
      </c>
      <c r="I11" s="34"/>
      <c r="J11" s="35"/>
      <c r="K11" s="63"/>
      <c r="L11" s="63"/>
      <c r="M11" s="37"/>
      <c r="N11" s="38">
        <f>SUM(H11:M11)</f>
        <v>0</v>
      </c>
      <c r="O11" s="39">
        <v>400</v>
      </c>
      <c r="P11" s="40"/>
      <c r="Q11" s="2"/>
      <c r="R11" s="67">
        <v>79.23</v>
      </c>
    </row>
    <row r="12" spans="1:18" ht="30" customHeight="1">
      <c r="A12" s="41">
        <v>2</v>
      </c>
      <c r="B12" s="28">
        <v>41702</v>
      </c>
      <c r="C12" s="43" t="s">
        <v>48</v>
      </c>
      <c r="D12" s="30" t="s">
        <v>47</v>
      </c>
      <c r="E12" s="30" t="s">
        <v>57</v>
      </c>
      <c r="F12" s="31" t="s">
        <v>56</v>
      </c>
      <c r="G12" s="32"/>
      <c r="H12" s="33">
        <f>IF($D$3="si",($G$5/$G$6*G12),IF($D$3="no",G12*$G$4,0))</f>
        <v>0</v>
      </c>
      <c r="I12" s="34"/>
      <c r="J12" s="35">
        <v>69</v>
      </c>
      <c r="K12" s="63"/>
      <c r="L12" s="36"/>
      <c r="M12" s="37"/>
      <c r="N12" s="38">
        <f>SUM(H12:M12)</f>
        <v>69</v>
      </c>
      <c r="O12" s="42"/>
      <c r="P12" s="40"/>
      <c r="Q12" s="2"/>
      <c r="R12" s="67">
        <v>13.64</v>
      </c>
    </row>
    <row r="13" spans="1:18" ht="30" customHeight="1">
      <c r="A13" s="41">
        <v>3</v>
      </c>
      <c r="B13" s="28">
        <v>41704</v>
      </c>
      <c r="C13" s="29" t="s">
        <v>48</v>
      </c>
      <c r="D13" s="30" t="s">
        <v>64</v>
      </c>
      <c r="E13" s="30" t="s">
        <v>57</v>
      </c>
      <c r="F13" s="31" t="s">
        <v>56</v>
      </c>
      <c r="G13" s="32"/>
      <c r="H13" s="33">
        <f t="shared" ref="H13:H19" si="1">IF($D$3="si",($G$5/$G$6*G13),IF($D$3="no",G13*$G$4,0))</f>
        <v>0</v>
      </c>
      <c r="I13" s="34"/>
      <c r="J13" s="35"/>
      <c r="K13" s="63"/>
      <c r="L13" s="36">
        <v>4669</v>
      </c>
      <c r="M13" s="37"/>
      <c r="N13" s="38">
        <f t="shared" ref="N13:N19" si="2">SUM(H13:M13)</f>
        <v>4669</v>
      </c>
      <c r="O13" s="42">
        <v>4669</v>
      </c>
      <c r="P13" s="40" t="str">
        <f t="shared" ref="P13:P19" si="3">IF(F13="Milano","X","")</f>
        <v/>
      </c>
      <c r="Q13" s="2"/>
      <c r="R13" s="68">
        <v>926.53</v>
      </c>
    </row>
    <row r="14" spans="1:18" ht="30" customHeight="1">
      <c r="A14" s="41">
        <v>4</v>
      </c>
      <c r="B14" s="28">
        <v>41704</v>
      </c>
      <c r="C14" s="29" t="s">
        <v>48</v>
      </c>
      <c r="D14" s="30" t="s">
        <v>63</v>
      </c>
      <c r="E14" s="30" t="s">
        <v>57</v>
      </c>
      <c r="F14" s="31" t="s">
        <v>56</v>
      </c>
      <c r="G14" s="32"/>
      <c r="H14" s="33">
        <f t="shared" si="1"/>
        <v>0</v>
      </c>
      <c r="I14" s="34"/>
      <c r="J14" s="35"/>
      <c r="K14" s="63"/>
      <c r="L14" s="36"/>
      <c r="M14" s="37">
        <v>57</v>
      </c>
      <c r="N14" s="38">
        <f t="shared" si="2"/>
        <v>57</v>
      </c>
      <c r="O14" s="42"/>
      <c r="P14" s="40" t="str">
        <f t="shared" si="3"/>
        <v/>
      </c>
      <c r="Q14" s="2"/>
      <c r="R14" s="69">
        <v>11.3</v>
      </c>
    </row>
    <row r="15" spans="1:18" ht="30" customHeight="1">
      <c r="A15" s="41">
        <v>5</v>
      </c>
      <c r="B15" s="28"/>
      <c r="C15" s="29"/>
      <c r="D15" s="104" t="s">
        <v>58</v>
      </c>
      <c r="E15" s="30"/>
      <c r="F15" s="31"/>
      <c r="G15" s="32"/>
      <c r="H15" s="33">
        <f t="shared" si="1"/>
        <v>0</v>
      </c>
      <c r="I15" s="34"/>
      <c r="J15" s="35"/>
      <c r="K15" s="63"/>
      <c r="L15" s="36"/>
      <c r="M15" s="37"/>
      <c r="N15" s="38">
        <f t="shared" si="2"/>
        <v>0</v>
      </c>
      <c r="O15" s="105">
        <v>-290</v>
      </c>
      <c r="P15" s="40" t="str">
        <f t="shared" si="3"/>
        <v/>
      </c>
      <c r="Q15" s="2"/>
      <c r="R15" s="70">
        <v>-57.48</v>
      </c>
    </row>
    <row r="16" spans="1:18" ht="30" customHeight="1">
      <c r="A16" s="41">
        <v>6</v>
      </c>
      <c r="B16" s="28"/>
      <c r="C16" s="99"/>
      <c r="D16" s="100"/>
      <c r="E16" s="101"/>
      <c r="F16" s="102"/>
      <c r="G16" s="32"/>
      <c r="H16" s="33">
        <f t="shared" si="1"/>
        <v>0</v>
      </c>
      <c r="I16" s="34"/>
      <c r="J16" s="35"/>
      <c r="K16" s="63"/>
      <c r="L16" s="36"/>
      <c r="M16" s="37"/>
      <c r="N16" s="38">
        <f t="shared" si="2"/>
        <v>0</v>
      </c>
      <c r="O16" s="42"/>
      <c r="P16" s="40" t="str">
        <f t="shared" si="3"/>
        <v/>
      </c>
      <c r="Q16" s="2"/>
      <c r="R16" s="69"/>
    </row>
    <row r="17" spans="1:18" ht="30" customHeight="1">
      <c r="A17" s="41">
        <v>7</v>
      </c>
      <c r="B17" s="28"/>
      <c r="C17" s="99"/>
      <c r="D17" s="100"/>
      <c r="E17" s="101"/>
      <c r="F17" s="102"/>
      <c r="G17" s="32"/>
      <c r="H17" s="33">
        <f t="shared" si="1"/>
        <v>0</v>
      </c>
      <c r="I17" s="34"/>
      <c r="J17" s="35"/>
      <c r="K17" s="63"/>
      <c r="L17" s="36"/>
      <c r="M17" s="37"/>
      <c r="N17" s="38">
        <f t="shared" si="2"/>
        <v>0</v>
      </c>
      <c r="O17" s="42"/>
      <c r="P17" s="40" t="str">
        <f t="shared" si="3"/>
        <v/>
      </c>
      <c r="Q17" s="2"/>
      <c r="R17" s="69"/>
    </row>
    <row r="18" spans="1:18" ht="30" customHeight="1">
      <c r="A18" s="41">
        <v>8</v>
      </c>
      <c r="B18" s="28"/>
      <c r="C18" s="99"/>
      <c r="D18" s="100"/>
      <c r="E18" s="101"/>
      <c r="F18" s="102"/>
      <c r="G18" s="32"/>
      <c r="H18" s="33">
        <f t="shared" si="1"/>
        <v>0</v>
      </c>
      <c r="I18" s="34"/>
      <c r="J18" s="35"/>
      <c r="K18" s="63"/>
      <c r="L18" s="36"/>
      <c r="M18" s="37"/>
      <c r="N18" s="38">
        <f t="shared" si="2"/>
        <v>0</v>
      </c>
      <c r="O18" s="42"/>
      <c r="P18" s="40" t="str">
        <f t="shared" si="3"/>
        <v/>
      </c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>
        <f t="shared" si="1"/>
        <v>0</v>
      </c>
      <c r="I19" s="34"/>
      <c r="J19" s="35"/>
      <c r="K19" s="63"/>
      <c r="L19" s="36"/>
      <c r="M19" s="37"/>
      <c r="N19" s="38">
        <f t="shared" si="2"/>
        <v>0</v>
      </c>
      <c r="O19" s="42"/>
      <c r="P19" s="40" t="str">
        <f t="shared" si="3"/>
        <v/>
      </c>
      <c r="Q19" s="2"/>
      <c r="R19" s="69"/>
    </row>
    <row r="20" spans="1:18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8">
      <c r="A21" s="77"/>
      <c r="B21" s="78"/>
      <c r="C21" s="79"/>
      <c r="D21" s="80"/>
      <c r="E21" s="80"/>
      <c r="F21" s="81"/>
      <c r="G21" s="82"/>
      <c r="H21" s="83"/>
      <c r="I21" s="84"/>
      <c r="J21" s="84"/>
      <c r="K21" s="84"/>
      <c r="L21" s="84"/>
      <c r="M21" s="84"/>
      <c r="N21" s="85"/>
      <c r="O21" s="86"/>
      <c r="P21" s="87"/>
    </row>
    <row r="22" spans="1:18">
      <c r="A22" s="55"/>
      <c r="B22" s="71" t="s">
        <v>41</v>
      </c>
      <c r="C22" s="71"/>
      <c r="D22" s="71"/>
      <c r="E22" s="56"/>
      <c r="F22" s="56"/>
      <c r="G22" s="71" t="s">
        <v>43</v>
      </c>
      <c r="H22" s="71"/>
      <c r="I22" s="71"/>
      <c r="J22" s="56"/>
      <c r="K22" s="56"/>
      <c r="L22" s="71" t="s">
        <v>42</v>
      </c>
      <c r="M22" s="71"/>
      <c r="N22" s="71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87"/>
    </row>
    <row r="24" spans="1:18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1 C12">
      <formula1>1</formula1>
      <formula2>0</formula2>
    </dataValidation>
    <dataValidation type="date" operator="greaterThanOrEqual" showErrorMessage="1" errorTitle="Data" error="Inserire una data superiore al 1/11/2000" sqref="B21 B11">
      <formula1>36831</formula1>
      <formula2>0</formula2>
    </dataValidation>
    <dataValidation type="textLength" operator="greaterThan" sqref="F21 F19">
      <formula1>1</formula1>
      <formula2>0</formula2>
    </dataValidation>
    <dataValidation type="textLength" operator="greaterThan" allowBlank="1" showErrorMessage="1" sqref="D21:E21 E19">
      <formula1>1</formula1>
      <formula2>0</formula2>
    </dataValidation>
    <dataValidation type="whole" operator="greaterThanOrEqual" allowBlank="1" showErrorMessage="1" errorTitle="Valore" error="Inserire un numero maggiore o uguale a 0 (zero)!" sqref="N21 N11:N19">
      <formula1>0</formula1>
      <formula2>0</formula2>
    </dataValidation>
    <dataValidation type="decimal" operator="greaterThanOrEqual" allowBlank="1" showErrorMessage="1" errorTitle="Valore" error="Inserire un numero maggiore o uguale a 0 (zero)!" sqref="H21:M21 M18:M19 H12:H19 J13:L19 I17:I19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4"/>
  <sheetViews>
    <sheetView view="pageBreakPreview" topLeftCell="D1" zoomScale="50" zoomScaleNormal="75" zoomScaleSheetLayoutView="50" zoomScalePageLayoutView="75" workbookViewId="0">
      <pane ySplit="5" topLeftCell="A6" activePane="bottomLeft" state="frozen"/>
      <selection pane="bottomLeft" activeCell="R17" activeCellId="1" sqref="R13:R15 R1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4" t="s">
        <v>0</v>
      </c>
      <c r="C1" s="124"/>
      <c r="D1" s="125" t="s">
        <v>44</v>
      </c>
      <c r="E1" s="125"/>
      <c r="F1" s="46">
        <v>41699</v>
      </c>
      <c r="G1" s="103" t="s">
        <v>65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313.64999999999998</v>
      </c>
      <c r="Q1" s="3" t="s">
        <v>28</v>
      </c>
      <c r="R1" s="98">
        <f>SUM(R12:R18)</f>
        <v>379.25000000000006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  <c r="R2" s="98"/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57">
        <f>+O7</f>
        <v>310</v>
      </c>
      <c r="Q3" s="13"/>
      <c r="R3" s="98">
        <f>R11+133.29</f>
        <v>374.81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8"/>
    </row>
    <row r="5" spans="1:18" s="8" customFormat="1" ht="43.5" customHeight="1" thickTop="1" thickBot="1">
      <c r="A5" s="4"/>
      <c r="B5" s="19" t="s">
        <v>6</v>
      </c>
      <c r="C5" s="20"/>
      <c r="D5" s="54">
        <v>12</v>
      </c>
      <c r="E5" s="14"/>
      <c r="F5" s="10" t="s">
        <v>7</v>
      </c>
      <c r="G5" s="72">
        <v>1.73</v>
      </c>
      <c r="N5" s="129" t="s">
        <v>8</v>
      </c>
      <c r="O5" s="129"/>
      <c r="P5" s="53">
        <f>P1-P2-P3-P4</f>
        <v>3.6499999999999773</v>
      </c>
      <c r="Q5" s="13"/>
      <c r="R5" s="98">
        <f>R1-R3</f>
        <v>4.4400000000000546</v>
      </c>
    </row>
    <row r="6" spans="1:18" s="8" customFormat="1" ht="43.5" customHeight="1" thickTop="1" thickBot="1">
      <c r="A6" s="4"/>
      <c r="B6" s="51" t="s">
        <v>59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36" t="s">
        <v>30</v>
      </c>
      <c r="B7" s="137"/>
      <c r="C7" s="138"/>
      <c r="D7" s="139" t="s">
        <v>11</v>
      </c>
      <c r="E7" s="140"/>
      <c r="F7" s="140"/>
      <c r="G7" s="92">
        <f t="shared" ref="G7:O7" si="0">SUM(G11:G19)</f>
        <v>0</v>
      </c>
      <c r="H7" s="90">
        <f t="shared" si="0"/>
        <v>0</v>
      </c>
      <c r="I7" s="74">
        <f t="shared" si="0"/>
        <v>0</v>
      </c>
      <c r="J7" s="74">
        <f t="shared" si="0"/>
        <v>177.7</v>
      </c>
      <c r="K7" s="74">
        <f t="shared" si="0"/>
        <v>0</v>
      </c>
      <c r="L7" s="74">
        <f t="shared" si="0"/>
        <v>0</v>
      </c>
      <c r="M7" s="75">
        <f t="shared" si="0"/>
        <v>135.94999999999999</v>
      </c>
      <c r="N7" s="73">
        <f t="shared" si="0"/>
        <v>313.64999999999998</v>
      </c>
      <c r="O7" s="76">
        <f t="shared" si="0"/>
        <v>310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41" t="s">
        <v>25</v>
      </c>
      <c r="E8" s="113" t="s">
        <v>33</v>
      </c>
      <c r="F8" s="143" t="s">
        <v>32</v>
      </c>
      <c r="G8" s="144" t="s">
        <v>15</v>
      </c>
      <c r="H8" s="146" t="s">
        <v>16</v>
      </c>
      <c r="I8" s="123" t="s">
        <v>37</v>
      </c>
      <c r="J8" s="122" t="s">
        <v>39</v>
      </c>
      <c r="K8" s="122" t="s">
        <v>38</v>
      </c>
      <c r="L8" s="147" t="s">
        <v>22</v>
      </c>
      <c r="M8" s="148"/>
      <c r="N8" s="109" t="s">
        <v>17</v>
      </c>
      <c r="O8" s="121" t="s">
        <v>18</v>
      </c>
      <c r="P8" s="107" t="s">
        <v>19</v>
      </c>
      <c r="Q8" s="2"/>
      <c r="R8" s="149" t="s">
        <v>40</v>
      </c>
    </row>
    <row r="9" spans="1:18" ht="36" customHeight="1" thickTop="1" thickBot="1">
      <c r="A9" s="111"/>
      <c r="B9" s="113" t="s">
        <v>12</v>
      </c>
      <c r="C9" s="113"/>
      <c r="D9" s="142"/>
      <c r="E9" s="113"/>
      <c r="F9" s="143"/>
      <c r="G9" s="145"/>
      <c r="H9" s="146" t="s">
        <v>37</v>
      </c>
      <c r="I9" s="123" t="s">
        <v>37</v>
      </c>
      <c r="J9" s="123"/>
      <c r="K9" s="123" t="s">
        <v>36</v>
      </c>
      <c r="L9" s="134" t="s">
        <v>23</v>
      </c>
      <c r="M9" s="153" t="s">
        <v>24</v>
      </c>
      <c r="N9" s="109"/>
      <c r="O9" s="121"/>
      <c r="P9" s="107"/>
      <c r="Q9" s="2"/>
      <c r="R9" s="150"/>
    </row>
    <row r="10" spans="1:18" ht="37.5" customHeight="1" thickTop="1" thickBot="1">
      <c r="A10" s="111"/>
      <c r="B10" s="113"/>
      <c r="C10" s="113"/>
      <c r="D10" s="142"/>
      <c r="E10" s="113"/>
      <c r="F10" s="143"/>
      <c r="G10" s="89" t="s">
        <v>20</v>
      </c>
      <c r="H10" s="146"/>
      <c r="I10" s="123"/>
      <c r="J10" s="123"/>
      <c r="K10" s="123"/>
      <c r="L10" s="152"/>
      <c r="M10" s="128"/>
      <c r="N10" s="109"/>
      <c r="O10" s="121"/>
      <c r="P10" s="107"/>
      <c r="Q10" s="2"/>
      <c r="R10" s="151"/>
    </row>
    <row r="11" spans="1:18" ht="30" customHeight="1" thickTop="1">
      <c r="A11" s="27">
        <v>1</v>
      </c>
      <c r="B11" s="45">
        <v>41708</v>
      </c>
      <c r="C11" s="29" t="s">
        <v>51</v>
      </c>
      <c r="D11" s="30" t="s">
        <v>55</v>
      </c>
      <c r="E11" s="30" t="s">
        <v>60</v>
      </c>
      <c r="F11" s="31" t="s">
        <v>59</v>
      </c>
      <c r="G11" s="88"/>
      <c r="H11" s="33">
        <f>IF($D$3="si",($G$5/$G$6*G11),IF($D$3="no",G11*$G$4,0))</f>
        <v>0</v>
      </c>
      <c r="I11" s="34"/>
      <c r="J11" s="35"/>
      <c r="K11" s="63"/>
      <c r="L11" s="63"/>
      <c r="M11" s="37"/>
      <c r="N11" s="38">
        <f>SUM(H11:M11)</f>
        <v>0</v>
      </c>
      <c r="O11" s="39">
        <v>200</v>
      </c>
      <c r="P11" s="40"/>
      <c r="Q11" s="2"/>
      <c r="R11" s="67">
        <v>241.52</v>
      </c>
    </row>
    <row r="12" spans="1:18" ht="30" customHeight="1">
      <c r="A12" s="41">
        <v>2</v>
      </c>
      <c r="B12" s="28">
        <v>41708</v>
      </c>
      <c r="C12" s="43" t="s">
        <v>51</v>
      </c>
      <c r="D12" s="30" t="s">
        <v>66</v>
      </c>
      <c r="E12" s="30" t="s">
        <v>60</v>
      </c>
      <c r="F12" s="31" t="s">
        <v>59</v>
      </c>
      <c r="G12" s="32"/>
      <c r="H12" s="33">
        <f>IF($D$3="si",($G$5/$G$6*G12),IF($D$3="no",G12*$G$4,0))</f>
        <v>0</v>
      </c>
      <c r="I12" s="34"/>
      <c r="J12" s="35"/>
      <c r="K12" s="63"/>
      <c r="L12" s="36"/>
      <c r="M12" s="37">
        <v>52.5</v>
      </c>
      <c r="N12" s="38">
        <f>SUM(H12:M12)</f>
        <v>52.5</v>
      </c>
      <c r="O12" s="42"/>
      <c r="P12" s="40"/>
      <c r="Q12" s="2"/>
      <c r="R12" s="67">
        <v>63.72</v>
      </c>
    </row>
    <row r="13" spans="1:18" ht="30" customHeight="1">
      <c r="A13" s="41">
        <v>3</v>
      </c>
      <c r="B13" s="28">
        <v>41708</v>
      </c>
      <c r="C13" s="29" t="s">
        <v>51</v>
      </c>
      <c r="D13" s="30" t="s">
        <v>47</v>
      </c>
      <c r="E13" s="30" t="s">
        <v>60</v>
      </c>
      <c r="F13" s="31" t="s">
        <v>59</v>
      </c>
      <c r="G13" s="32"/>
      <c r="H13" s="33">
        <f t="shared" ref="H13" si="1">IF($D$3="si",($G$5/$G$6*G13),IF($D$3="no",G13*$G$4,0))</f>
        <v>0</v>
      </c>
      <c r="I13" s="34"/>
      <c r="J13" s="35">
        <v>130</v>
      </c>
      <c r="K13" s="63"/>
      <c r="L13" s="36"/>
      <c r="M13" s="37"/>
      <c r="N13" s="38">
        <f t="shared" ref="N13" si="2">SUM(H13:M13)</f>
        <v>130</v>
      </c>
      <c r="O13" s="42">
        <v>110</v>
      </c>
      <c r="P13" s="40" t="str">
        <f t="shared" ref="P13" si="3">IF(F13="Milano","X","")</f>
        <v/>
      </c>
      <c r="Q13" s="2"/>
      <c r="R13" s="68">
        <f>133.29+24.08</f>
        <v>157.37</v>
      </c>
    </row>
    <row r="14" spans="1:18" ht="30" customHeight="1">
      <c r="A14" s="41">
        <v>4</v>
      </c>
      <c r="B14" s="28">
        <v>41709</v>
      </c>
      <c r="C14" s="29" t="s">
        <v>51</v>
      </c>
      <c r="D14" s="30" t="s">
        <v>47</v>
      </c>
      <c r="E14" s="30" t="s">
        <v>60</v>
      </c>
      <c r="F14" s="31" t="s">
        <v>59</v>
      </c>
      <c r="G14" s="32"/>
      <c r="H14" s="33">
        <f t="shared" ref="H14:H19" si="4">IF($D$3="si",($G$5/$G$6*G14),IF($D$3="no",G14*$G$4,0))</f>
        <v>0</v>
      </c>
      <c r="I14" s="34"/>
      <c r="J14" s="35">
        <v>8</v>
      </c>
      <c r="K14" s="63"/>
      <c r="L14" s="36"/>
      <c r="M14" s="37"/>
      <c r="N14" s="38">
        <f t="shared" ref="N14:N19" si="5">SUM(H14:M14)</f>
        <v>8</v>
      </c>
      <c r="O14" s="42"/>
      <c r="P14" s="40" t="str">
        <f t="shared" ref="P14:P19" si="6">IF(F14="Milano","X","")</f>
        <v/>
      </c>
      <c r="Q14" s="2"/>
      <c r="R14" s="68">
        <v>9.92</v>
      </c>
    </row>
    <row r="15" spans="1:18" ht="30" customHeight="1">
      <c r="A15" s="41">
        <v>5</v>
      </c>
      <c r="B15" s="28">
        <v>41710</v>
      </c>
      <c r="C15" s="29" t="s">
        <v>51</v>
      </c>
      <c r="D15" s="30" t="s">
        <v>47</v>
      </c>
      <c r="E15" s="30" t="s">
        <v>60</v>
      </c>
      <c r="F15" s="31" t="s">
        <v>59</v>
      </c>
      <c r="G15" s="32"/>
      <c r="H15" s="33">
        <f t="shared" si="4"/>
        <v>0</v>
      </c>
      <c r="I15" s="34"/>
      <c r="J15" s="35">
        <v>34.700000000000003</v>
      </c>
      <c r="K15" s="63"/>
      <c r="L15" s="36"/>
      <c r="M15" s="37"/>
      <c r="N15" s="38">
        <f t="shared" si="5"/>
        <v>34.700000000000003</v>
      </c>
      <c r="O15" s="42"/>
      <c r="P15" s="40" t="str">
        <f t="shared" si="6"/>
        <v/>
      </c>
      <c r="Q15" s="2"/>
      <c r="R15" s="69">
        <v>41.92</v>
      </c>
    </row>
    <row r="16" spans="1:18" ht="30" customHeight="1">
      <c r="A16" s="41">
        <v>6</v>
      </c>
      <c r="B16" s="28">
        <v>41710</v>
      </c>
      <c r="C16" s="29" t="s">
        <v>51</v>
      </c>
      <c r="D16" s="30" t="s">
        <v>66</v>
      </c>
      <c r="E16" s="30" t="s">
        <v>60</v>
      </c>
      <c r="F16" s="31" t="s">
        <v>59</v>
      </c>
      <c r="G16" s="32"/>
      <c r="H16" s="33">
        <f t="shared" si="4"/>
        <v>0</v>
      </c>
      <c r="I16" s="34"/>
      <c r="J16" s="35"/>
      <c r="K16" s="63"/>
      <c r="L16" s="36"/>
      <c r="M16" s="37">
        <v>47.3</v>
      </c>
      <c r="N16" s="38">
        <f t="shared" si="5"/>
        <v>47.3</v>
      </c>
      <c r="O16" s="42"/>
      <c r="P16" s="40" t="str">
        <f t="shared" si="6"/>
        <v/>
      </c>
      <c r="Q16" s="2"/>
      <c r="R16" s="70">
        <v>57.04</v>
      </c>
    </row>
    <row r="17" spans="1:18" ht="30" customHeight="1">
      <c r="A17" s="41">
        <v>7</v>
      </c>
      <c r="B17" s="28">
        <v>41711</v>
      </c>
      <c r="C17" s="29" t="s">
        <v>51</v>
      </c>
      <c r="D17" s="30" t="s">
        <v>47</v>
      </c>
      <c r="E17" s="30" t="s">
        <v>60</v>
      </c>
      <c r="F17" s="31" t="s">
        <v>59</v>
      </c>
      <c r="G17" s="32"/>
      <c r="H17" s="33">
        <f t="shared" ref="H17" si="7">IF($D$3="si",($G$5/$G$6*G17),IF($D$3="no",G17*$G$4,0))</f>
        <v>0</v>
      </c>
      <c r="I17" s="34"/>
      <c r="J17" s="35">
        <v>5</v>
      </c>
      <c r="K17" s="63"/>
      <c r="L17" s="36"/>
      <c r="M17" s="37"/>
      <c r="N17" s="38">
        <f t="shared" ref="N17" si="8">SUM(H17:M17)</f>
        <v>5</v>
      </c>
      <c r="O17" s="42"/>
      <c r="P17" s="40" t="str">
        <f t="shared" ref="P17:P18" si="9">IF(F17="Milano","X","")</f>
        <v/>
      </c>
      <c r="Q17" s="2"/>
      <c r="R17" s="69">
        <v>5.99</v>
      </c>
    </row>
    <row r="18" spans="1:18" ht="30" customHeight="1">
      <c r="A18" s="41">
        <v>8</v>
      </c>
      <c r="B18" s="28">
        <v>41711</v>
      </c>
      <c r="C18" s="29" t="s">
        <v>51</v>
      </c>
      <c r="D18" s="30" t="s">
        <v>66</v>
      </c>
      <c r="E18" s="30" t="s">
        <v>60</v>
      </c>
      <c r="F18" s="31" t="s">
        <v>59</v>
      </c>
      <c r="G18" s="32"/>
      <c r="H18" s="33">
        <f t="shared" ref="H18" si="10">IF($D$3="si",($G$5/$G$6*G18),IF($D$3="no",G18*$G$4,0))</f>
        <v>0</v>
      </c>
      <c r="I18" s="34"/>
      <c r="J18" s="35"/>
      <c r="K18" s="63"/>
      <c r="L18" s="36"/>
      <c r="M18" s="37">
        <v>36.15</v>
      </c>
      <c r="N18" s="38">
        <f t="shared" ref="N18" si="11">SUM(H18:M18)</f>
        <v>36.15</v>
      </c>
      <c r="O18" s="42"/>
      <c r="P18" s="40" t="str">
        <f t="shared" si="9"/>
        <v/>
      </c>
      <c r="Q18" s="2"/>
      <c r="R18" s="69">
        <v>43.29</v>
      </c>
    </row>
    <row r="19" spans="1:18" ht="30" customHeight="1">
      <c r="A19" s="41">
        <v>9</v>
      </c>
      <c r="B19" s="28"/>
      <c r="C19" s="99"/>
      <c r="D19" s="100"/>
      <c r="E19" s="101"/>
      <c r="F19" s="102"/>
      <c r="G19" s="32"/>
      <c r="H19" s="33">
        <f t="shared" si="4"/>
        <v>0</v>
      </c>
      <c r="I19" s="34"/>
      <c r="J19" s="35"/>
      <c r="K19" s="63"/>
      <c r="L19" s="36"/>
      <c r="M19" s="37"/>
      <c r="N19" s="38">
        <f t="shared" si="5"/>
        <v>0</v>
      </c>
      <c r="O19" s="42"/>
      <c r="P19" s="40" t="str">
        <f t="shared" si="6"/>
        <v/>
      </c>
      <c r="Q19" s="2"/>
      <c r="R19" s="69"/>
    </row>
    <row r="20" spans="1:18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8">
      <c r="A21" s="77"/>
      <c r="B21" s="78"/>
      <c r="C21" s="79"/>
      <c r="D21" s="80"/>
      <c r="E21" s="80"/>
      <c r="F21" s="81"/>
      <c r="G21" s="82"/>
      <c r="H21" s="83"/>
      <c r="I21" s="84"/>
      <c r="J21" s="84"/>
      <c r="K21" s="84"/>
      <c r="L21" s="84"/>
      <c r="M21" s="84"/>
      <c r="N21" s="85"/>
      <c r="O21" s="86"/>
      <c r="P21" s="87"/>
    </row>
    <row r="22" spans="1:18">
      <c r="A22" s="55"/>
      <c r="B22" s="71" t="s">
        <v>41</v>
      </c>
      <c r="C22" s="71"/>
      <c r="D22" s="71"/>
      <c r="E22" s="56"/>
      <c r="F22" s="56"/>
      <c r="G22" s="71" t="s">
        <v>43</v>
      </c>
      <c r="H22" s="71"/>
      <c r="I22" s="71"/>
      <c r="J22" s="56"/>
      <c r="K22" s="56"/>
      <c r="L22" s="71" t="s">
        <v>42</v>
      </c>
      <c r="M22" s="71"/>
      <c r="N22" s="71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87"/>
    </row>
    <row r="24" spans="1:18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4" type="noConversion"/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1:M21 J13:L19 H12:H19 I19 M19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21 N11:N19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">
      <formula1>36831</formula1>
      <formula2>0</formula2>
    </dataValidation>
    <dataValidation type="textLength" operator="greaterThan" allowBlank="1" sqref="C21 C1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Nota Spese Euro</vt:lpstr>
      <vt:lpstr>Nota Spese Dubai</vt:lpstr>
      <vt:lpstr>Nota Spese Londra</vt:lpstr>
      <vt:lpstr>'Nota Spese Dubai'!Print_Area</vt:lpstr>
      <vt:lpstr>'Nota Spese Euro'!Print_Area</vt:lpstr>
      <vt:lpstr>'Nota Spese Londra'!Print_Area</vt:lpstr>
      <vt:lpstr>'Nota Spese Dubai'!Print_Titles</vt:lpstr>
      <vt:lpstr>'Nota Spese Euro'!Print_Titles</vt:lpstr>
      <vt:lpstr>'Nota Spese Londra'!Print_Titles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2014-04-08T10:36:48Z</cp:lastPrinted>
  <dcterms:created xsi:type="dcterms:W3CDTF">2007-03-06T14:42:56Z</dcterms:created>
  <dcterms:modified xsi:type="dcterms:W3CDTF">2014-04-08T13:18:38Z</dcterms:modified>
</cp:coreProperties>
</file>