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EURO" sheetId="4" r:id="rId1"/>
    <sheet name="GBP" sheetId="5" r:id="rId2"/>
    <sheet name="AED" sheetId="6" r:id="rId3"/>
  </sheets>
  <calcPr calcId="125725"/>
</workbook>
</file>

<file path=xl/calcChain.xml><?xml version="1.0" encoding="utf-8"?>
<calcChain xmlns="http://schemas.openxmlformats.org/spreadsheetml/2006/main">
  <c r="R3" i="6"/>
  <c r="R1"/>
  <c r="R5" s="1"/>
  <c r="P19"/>
  <c r="H19"/>
  <c r="N19" s="1"/>
  <c r="P18"/>
  <c r="N18"/>
  <c r="H18"/>
  <c r="P17"/>
  <c r="H17"/>
  <c r="N17" s="1"/>
  <c r="P16"/>
  <c r="H16"/>
  <c r="P15"/>
  <c r="N15"/>
  <c r="H15"/>
  <c r="P14"/>
  <c r="H14"/>
  <c r="N14" s="1"/>
  <c r="H13"/>
  <c r="N13" s="1"/>
  <c r="H12"/>
  <c r="N12" s="1"/>
  <c r="P11"/>
  <c r="N11"/>
  <c r="H11"/>
  <c r="P20"/>
  <c r="H20"/>
  <c r="N20" s="1"/>
  <c r="O7"/>
  <c r="M7"/>
  <c r="L7"/>
  <c r="K7"/>
  <c r="J7"/>
  <c r="I7"/>
  <c r="H7"/>
  <c r="G7"/>
  <c r="P3"/>
  <c r="R3" i="5"/>
  <c r="R1"/>
  <c r="R2"/>
  <c r="P19"/>
  <c r="H19"/>
  <c r="N19" s="1"/>
  <c r="P18"/>
  <c r="H18"/>
  <c r="N18" s="1"/>
  <c r="P17"/>
  <c r="H17"/>
  <c r="N17" s="1"/>
  <c r="P16"/>
  <c r="H16"/>
  <c r="N16" s="1"/>
  <c r="P15"/>
  <c r="H15"/>
  <c r="P14"/>
  <c r="H14"/>
  <c r="N14" s="1"/>
  <c r="P13"/>
  <c r="N13"/>
  <c r="H13"/>
  <c r="P12"/>
  <c r="H12"/>
  <c r="N12" s="1"/>
  <c r="H11"/>
  <c r="N11" s="1"/>
  <c r="P20"/>
  <c r="H20"/>
  <c r="N20" s="1"/>
  <c r="O7"/>
  <c r="P3" s="1"/>
  <c r="M7"/>
  <c r="L7"/>
  <c r="K7"/>
  <c r="J7"/>
  <c r="I7"/>
  <c r="G7"/>
  <c r="P1" i="6" l="1"/>
  <c r="P5" s="1"/>
  <c r="N7"/>
  <c r="P7" s="1"/>
  <c r="H7" i="5"/>
  <c r="R5"/>
  <c r="P1"/>
  <c r="P5" s="1"/>
  <c r="N7"/>
  <c r="H11" i="4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7"/>
  <c r="I7"/>
  <c r="J7"/>
  <c r="K7"/>
  <c r="L7"/>
  <c r="M7"/>
  <c r="N11"/>
  <c r="N13"/>
  <c r="N14"/>
  <c r="N15"/>
  <c r="N16"/>
  <c r="N18"/>
  <c r="N19"/>
  <c r="N20"/>
  <c r="N21"/>
  <c r="N22"/>
  <c r="N23"/>
  <c r="N24"/>
  <c r="N25"/>
  <c r="N26"/>
  <c r="N27"/>
  <c r="N28"/>
  <c r="N29"/>
  <c r="N30"/>
  <c r="P30"/>
  <c r="P29"/>
  <c r="P28"/>
  <c r="P27"/>
  <c r="P26"/>
  <c r="P25"/>
  <c r="P24"/>
  <c r="P23"/>
  <c r="P22"/>
  <c r="P21"/>
  <c r="P20"/>
  <c r="P19"/>
  <c r="P18"/>
  <c r="P17"/>
  <c r="P16"/>
  <c r="P15"/>
  <c r="P14"/>
  <c r="O7"/>
  <c r="G7"/>
  <c r="P3"/>
  <c r="M1" i="6" l="1"/>
  <c r="P7" i="5"/>
  <c r="M1"/>
  <c r="N7" i="4"/>
  <c r="P7" s="1"/>
  <c r="P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<sst xmlns="http://schemas.openxmlformats.org/spreadsheetml/2006/main" count="289" uniqueCount="90">
  <si>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</si>
  <si>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</si>
  <si>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</si>
  <si>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</si>
  <si>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</si>
  <si>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</si>
  <si>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</si>
  <si>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</si>
  <si>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</si>
  <si>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</si>
  <si>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</si>
  <si>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</si>
  <si>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</si>
  <si>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</si>
  <si>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</si>
  <si>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</si>
  <si>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</si>
  <si>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</si>
  <si>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</si>
  <si>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</si>
  <si>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</si>
  <si>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</si>
  <si>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</si>
  <si>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</si>
  <si>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</si>
  <si>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</si>
  <si>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</si>
  <si>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</si>
  <si>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</si>
  <si>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</si>
  <si>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</si>
  <si>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</si>
  <si>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</si>
  <si>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</si>
  <si>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</si>
  <si>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</si>
  <si>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</si>
  <si>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</si>
  <si>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</si>
  <si>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Italia</t>
  </si>
  <si>
    <t>EMAD SHEHATA</t>
  </si>
  <si>
    <t>NO</t>
  </si>
  <si>
    <t>€</t>
  </si>
  <si>
    <t>DEMO ALBANIA</t>
  </si>
  <si>
    <t>Prelievo Contanti</t>
  </si>
  <si>
    <t>Caffà</t>
  </si>
  <si>
    <t>Colazione Emad-Stefania</t>
  </si>
  <si>
    <t>Pranzo Emad- Stefania</t>
  </si>
  <si>
    <t>Caffè Emad-Stefania</t>
  </si>
  <si>
    <t>Albania</t>
  </si>
  <si>
    <t>Taxi Stazione Cadorna-Casa</t>
  </si>
  <si>
    <t xml:space="preserve">Cena </t>
  </si>
  <si>
    <t>Treno Malpensa Express</t>
  </si>
  <si>
    <t>CLIENTI MAROCCO</t>
  </si>
  <si>
    <t>Cena: Emad+Marco+ 2 Ospiti</t>
  </si>
  <si>
    <t>Counter Terror Africa 2014</t>
  </si>
  <si>
    <t>Taxi Ufficio-Linate</t>
  </si>
  <si>
    <t>e</t>
  </si>
  <si>
    <t>Impacchettamento Aeroporto</t>
  </si>
  <si>
    <t>Extra Bagaglio Aeroporto</t>
  </si>
  <si>
    <t>Cena Aeroporto</t>
  </si>
  <si>
    <t>Taxi Linate-casa</t>
  </si>
  <si>
    <t>UK</t>
  </si>
  <si>
    <t>(importi in Valuta EURO)</t>
  </si>
  <si>
    <t>FEBBRAIO</t>
  </si>
  <si>
    <t>02_01</t>
  </si>
  <si>
    <t>GBP</t>
  </si>
  <si>
    <t>Biglietto Andata/Ritono Aeroporto- Stazione</t>
  </si>
  <si>
    <t>Taxi Stazione- Hotel</t>
  </si>
  <si>
    <t>Cena Albergo</t>
  </si>
  <si>
    <t>Cena Emad- Moustafa</t>
  </si>
  <si>
    <t>Taxi Hotel- Stazione</t>
  </si>
  <si>
    <t>02_02</t>
  </si>
  <si>
    <t>(importi in Valuta GBP)</t>
  </si>
  <si>
    <t>Restituzione contanti</t>
  </si>
  <si>
    <t>FEBBRAIO/MARZO</t>
  </si>
  <si>
    <t>02_03</t>
  </si>
  <si>
    <t>(importi in Valuta AED)</t>
  </si>
  <si>
    <t>ISS DUBAI 2014</t>
  </si>
  <si>
    <t>Pranzo Emad- Serge</t>
  </si>
  <si>
    <t>Dubai</t>
  </si>
  <si>
    <t>AED</t>
  </si>
  <si>
    <t>Prelievo</t>
  </si>
  <si>
    <t>Taxi Emad- Daniel</t>
  </si>
  <si>
    <t>Taxi Emad- Daniel- Serge- Pelliccione</t>
  </si>
  <si>
    <t>Pranzo Emad- Daniel</t>
  </si>
  <si>
    <t>Taxi Hotel Emad-Pelliccione
- Bertini</t>
  </si>
  <si>
    <t xml:space="preserve">Copertura Valigia Marco
</t>
  </si>
  <si>
    <r>
      <t xml:space="preserve">Prelievo
</t>
    </r>
    <r>
      <rPr>
        <b/>
        <sz val="14"/>
        <color rgb="FFFF0000"/>
        <rFont val="Gulim"/>
        <family val="2"/>
      </rPr>
      <t>(Manca giustificativo)</t>
    </r>
  </si>
  <si>
    <t>Extra Hotel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</si>
</sst>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0" fontId="2" fillId="0" borderId="44" xfId="0" applyFont="1" applyBorder="1" applyAlignment="1" applyProtection="1">
      <alignment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3" fontId="11" fillId="5" borderId="7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3" fontId="1" fillId="3" borderId="21" xfId="1" applyNumberFormat="1" applyFont="1" applyFill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right" vertical="center"/>
    </xf>
    <xf numFmtId="40" fontId="2" fillId="0" borderId="44" xfId="0" applyNumberFormat="1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50" zoomScaleSheetLayoutView="50" workbookViewId="0">
      <selection sqref="A1:R19"/>
    </sheetView>
  </sheetViews>
  <sheetFormatPr defaultRowHeight="18.75"/>
  <cols>
    <col min="1" max="1" width="6.7109375" style="1" customWidth="1"/>
    <col min="2" max="2" width="19.5703125" style="2" customWidth="1"/>
    <col min="3" max="3" width="37.5703125" style="2" bestFit="1" customWidth="1"/>
    <col min="4" max="4" width="41.28515625" style="2" bestFit="1" customWidth="1"/>
    <col min="5" max="5" width="22.85546875" style="2" customWidth="1"/>
    <col min="6" max="6" width="42.85546875" style="2" customWidth="1"/>
    <col min="7" max="7" width="33.425781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4" t="s">
        <v>0</v>
      </c>
      <c r="C1" s="114"/>
      <c r="D1" s="115" t="s">
        <v>40</v>
      </c>
      <c r="E1" s="115"/>
      <c r="F1" s="42" t="s">
        <v>64</v>
      </c>
      <c r="G1" s="41" t="s">
        <v>65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313.39999999999998</v>
      </c>
      <c r="Q1" s="3" t="s">
        <v>26</v>
      </c>
      <c r="R1" s="75"/>
    </row>
    <row r="2" spans="1:18" s="7" customFormat="1" ht="57.75" customHeight="1">
      <c r="A2" s="4"/>
      <c r="B2" s="116" t="s">
        <v>2</v>
      </c>
      <c r="C2" s="116"/>
      <c r="D2" s="115"/>
      <c r="E2" s="115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16" t="s">
        <v>24</v>
      </c>
      <c r="C3" s="116"/>
      <c r="D3" s="115" t="s">
        <v>41</v>
      </c>
      <c r="E3" s="115"/>
      <c r="N3" s="9" t="s">
        <v>4</v>
      </c>
      <c r="O3" s="10"/>
      <c r="P3" s="49">
        <f>+O7</f>
        <v>324.3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4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6">
        <v>17</v>
      </c>
      <c r="E5" s="13"/>
      <c r="F5" s="9" t="s">
        <v>7</v>
      </c>
      <c r="G5" s="54">
        <v>1.1100000000000001</v>
      </c>
      <c r="N5" s="95" t="s">
        <v>8</v>
      </c>
      <c r="O5" s="95"/>
      <c r="P5" s="78">
        <f>P1-P2-P3-P4</f>
        <v>-10.900000000000034</v>
      </c>
      <c r="Q5" s="12"/>
      <c r="R5" s="76"/>
    </row>
    <row r="6" spans="1:18" s="7" customFormat="1" ht="43.5" customHeight="1" thickTop="1" thickBot="1">
      <c r="A6" s="4"/>
      <c r="B6" s="43" t="s">
        <v>63</v>
      </c>
      <c r="C6" s="43"/>
      <c r="D6" s="13"/>
      <c r="E6" s="13"/>
      <c r="F6" s="9" t="s">
        <v>9</v>
      </c>
      <c r="G6" s="73">
        <v>11.11</v>
      </c>
      <c r="Q6" s="12"/>
    </row>
    <row r="7" spans="1:18" s="7" customFormat="1" ht="27" customHeight="1" thickTop="1" thickBot="1">
      <c r="A7" s="96" t="s">
        <v>27</v>
      </c>
      <c r="B7" s="97"/>
      <c r="C7" s="98"/>
      <c r="D7" s="99" t="s">
        <v>10</v>
      </c>
      <c r="E7" s="100"/>
      <c r="F7" s="100"/>
      <c r="G7" s="74">
        <f t="shared" ref="G7:O7" si="0">SUM(G11:G30)</f>
        <v>0</v>
      </c>
      <c r="H7" s="72">
        <f t="shared" si="0"/>
        <v>0</v>
      </c>
      <c r="I7" s="56">
        <f t="shared" si="0"/>
        <v>0</v>
      </c>
      <c r="J7" s="56">
        <f t="shared" si="0"/>
        <v>76.599999999999994</v>
      </c>
      <c r="K7" s="56">
        <f t="shared" si="0"/>
        <v>65</v>
      </c>
      <c r="L7" s="56">
        <f t="shared" si="0"/>
        <v>60</v>
      </c>
      <c r="M7" s="57">
        <f t="shared" si="0"/>
        <v>111.8</v>
      </c>
      <c r="N7" s="55">
        <f t="shared" si="0"/>
        <v>313.40000000000003</v>
      </c>
      <c r="O7" s="58">
        <f t="shared" si="0"/>
        <v>324.3</v>
      </c>
      <c r="P7" s="12">
        <f>+N7-SUM(H7:M7)</f>
        <v>0</v>
      </c>
    </row>
    <row r="8" spans="1:18" ht="36" customHeight="1" thickTop="1" thickBot="1">
      <c r="A8" s="101"/>
      <c r="B8" s="102" t="s">
        <v>11</v>
      </c>
      <c r="C8" s="102" t="s">
        <v>12</v>
      </c>
      <c r="D8" s="103" t="s">
        <v>23</v>
      </c>
      <c r="E8" s="102" t="s">
        <v>30</v>
      </c>
      <c r="F8" s="105" t="s">
        <v>29</v>
      </c>
      <c r="G8" s="106" t="s">
        <v>13</v>
      </c>
      <c r="H8" s="108" t="s">
        <v>14</v>
      </c>
      <c r="I8" s="109" t="s">
        <v>32</v>
      </c>
      <c r="J8" s="110" t="s">
        <v>34</v>
      </c>
      <c r="K8" s="110" t="s">
        <v>33</v>
      </c>
      <c r="L8" s="111" t="s">
        <v>20</v>
      </c>
      <c r="M8" s="112"/>
      <c r="N8" s="94" t="s">
        <v>15</v>
      </c>
      <c r="O8" s="113" t="s">
        <v>16</v>
      </c>
      <c r="P8" s="86" t="s">
        <v>17</v>
      </c>
      <c r="Q8" s="2"/>
      <c r="R8" s="87" t="s">
        <v>35</v>
      </c>
    </row>
    <row r="9" spans="1:18" ht="36" customHeight="1" thickTop="1" thickBot="1">
      <c r="A9" s="101"/>
      <c r="B9" s="102" t="s">
        <v>11</v>
      </c>
      <c r="C9" s="102"/>
      <c r="D9" s="104"/>
      <c r="E9" s="102"/>
      <c r="F9" s="105"/>
      <c r="G9" s="107"/>
      <c r="H9" s="108" t="s">
        <v>32</v>
      </c>
      <c r="I9" s="109" t="s">
        <v>32</v>
      </c>
      <c r="J9" s="109"/>
      <c r="K9" s="109" t="s">
        <v>31</v>
      </c>
      <c r="L9" s="90" t="s">
        <v>21</v>
      </c>
      <c r="M9" s="92" t="s">
        <v>22</v>
      </c>
      <c r="N9" s="94"/>
      <c r="O9" s="113"/>
      <c r="P9" s="86"/>
      <c r="Q9" s="2"/>
      <c r="R9" s="88"/>
    </row>
    <row r="10" spans="1:18" ht="37.5" customHeight="1" thickTop="1" thickBot="1">
      <c r="A10" s="101"/>
      <c r="B10" s="102"/>
      <c r="C10" s="102"/>
      <c r="D10" s="104"/>
      <c r="E10" s="102"/>
      <c r="F10" s="105"/>
      <c r="G10" s="71" t="s">
        <v>18</v>
      </c>
      <c r="H10" s="108"/>
      <c r="I10" s="109"/>
      <c r="J10" s="109"/>
      <c r="K10" s="109"/>
      <c r="L10" s="91"/>
      <c r="M10" s="93"/>
      <c r="N10" s="94"/>
      <c r="O10" s="113"/>
      <c r="P10" s="86"/>
      <c r="Q10" s="2"/>
      <c r="R10" s="89"/>
    </row>
    <row r="11" spans="1:18" ht="30" customHeight="1" thickTop="1">
      <c r="A11" s="20">
        <v>1</v>
      </c>
      <c r="B11" s="38">
        <v>41687</v>
      </c>
      <c r="C11" s="77" t="s">
        <v>43</v>
      </c>
      <c r="D11" s="21" t="s">
        <v>44</v>
      </c>
      <c r="E11" s="21" t="s">
        <v>39</v>
      </c>
      <c r="F11" s="22" t="s">
        <v>42</v>
      </c>
      <c r="G11" s="70"/>
      <c r="H11" s="24">
        <f>IF($D$3="si",($G$5/$G$6*G11),IF($D$3="no",G11*$G$4,0))</f>
        <v>0</v>
      </c>
      <c r="I11" s="25"/>
      <c r="J11" s="26"/>
      <c r="K11" s="50"/>
      <c r="L11" s="50"/>
      <c r="M11" s="29"/>
      <c r="N11" s="30">
        <f>SUM(H11:M11)</f>
        <v>0</v>
      </c>
      <c r="O11" s="31">
        <v>50</v>
      </c>
      <c r="P11" s="32"/>
      <c r="Q11" s="2"/>
      <c r="R11" s="51"/>
    </row>
    <row r="12" spans="1:18" ht="30" customHeight="1">
      <c r="A12" s="20"/>
      <c r="B12" s="38">
        <v>41687</v>
      </c>
      <c r="C12" s="77" t="s">
        <v>43</v>
      </c>
      <c r="D12" s="21" t="s">
        <v>52</v>
      </c>
      <c r="E12" s="21" t="s">
        <v>39</v>
      </c>
      <c r="F12" s="22" t="s">
        <v>42</v>
      </c>
      <c r="G12" s="70"/>
      <c r="H12" s="24"/>
      <c r="I12" s="25"/>
      <c r="J12" s="26">
        <v>10</v>
      </c>
      <c r="K12" s="50"/>
      <c r="L12" s="50"/>
      <c r="M12" s="29"/>
      <c r="N12" s="30">
        <v>10</v>
      </c>
      <c r="O12" s="31">
        <v>10</v>
      </c>
      <c r="P12" s="32"/>
      <c r="Q12" s="2"/>
      <c r="R12" s="51"/>
    </row>
    <row r="13" spans="1:18" ht="30" customHeight="1">
      <c r="A13" s="20">
        <v>2</v>
      </c>
      <c r="B13" s="38">
        <v>41687</v>
      </c>
      <c r="C13" s="77" t="s">
        <v>43</v>
      </c>
      <c r="D13" s="21" t="s">
        <v>45</v>
      </c>
      <c r="E13" s="21" t="s">
        <v>39</v>
      </c>
      <c r="F13" s="22" t="s">
        <v>42</v>
      </c>
      <c r="G13" s="70"/>
      <c r="H13" s="24">
        <f>IF($D$3="si",($G$5/$G$6*G13),IF($D$3="no",G13*$G$4,0))</f>
        <v>0</v>
      </c>
      <c r="I13" s="25"/>
      <c r="J13" s="26"/>
      <c r="K13" s="50"/>
      <c r="L13" s="50"/>
      <c r="M13" s="29">
        <v>1</v>
      </c>
      <c r="N13" s="30">
        <f>SUM(H13:M13)</f>
        <v>1</v>
      </c>
      <c r="O13" s="31"/>
      <c r="P13" s="32"/>
      <c r="Q13" s="2"/>
      <c r="R13" s="51"/>
    </row>
    <row r="14" spans="1:18" ht="30" customHeight="1">
      <c r="A14" s="20">
        <v>3</v>
      </c>
      <c r="B14" s="38">
        <v>41687</v>
      </c>
      <c r="C14" s="77" t="s">
        <v>43</v>
      </c>
      <c r="D14" s="21" t="s">
        <v>46</v>
      </c>
      <c r="E14" s="21" t="s">
        <v>39</v>
      </c>
      <c r="F14" s="22" t="s">
        <v>42</v>
      </c>
      <c r="G14" s="70"/>
      <c r="H14" s="24">
        <f t="shared" ref="H14:H30" si="1">IF($D$3="si",($G$5/$G$6*G14),IF($D$3="no",G14*$G$4,0))</f>
        <v>0</v>
      </c>
      <c r="I14" s="25"/>
      <c r="J14" s="26"/>
      <c r="K14" s="50"/>
      <c r="L14" s="50"/>
      <c r="M14" s="29">
        <v>9.4</v>
      </c>
      <c r="N14" s="30">
        <f t="shared" ref="N14:N27" si="2">SUM(H14:M14)</f>
        <v>9.4</v>
      </c>
      <c r="O14" s="31"/>
      <c r="P14" s="32" t="str">
        <f t="shared" ref="P14:P30" si="3">IF(F14="Milano","X","")</f>
        <v/>
      </c>
      <c r="Q14" s="2"/>
      <c r="R14" s="51"/>
    </row>
    <row r="15" spans="1:18" ht="30" customHeight="1">
      <c r="A15" s="20">
        <v>4</v>
      </c>
      <c r="B15" s="38">
        <v>41687</v>
      </c>
      <c r="C15" s="77" t="s">
        <v>43</v>
      </c>
      <c r="D15" s="21" t="s">
        <v>48</v>
      </c>
      <c r="E15" s="21" t="s">
        <v>39</v>
      </c>
      <c r="F15" s="22" t="s">
        <v>42</v>
      </c>
      <c r="G15" s="70"/>
      <c r="H15" s="24">
        <f t="shared" si="1"/>
        <v>0</v>
      </c>
      <c r="I15" s="25"/>
      <c r="J15" s="26"/>
      <c r="K15" s="50"/>
      <c r="L15" s="50"/>
      <c r="M15" s="29">
        <v>2.2000000000000002</v>
      </c>
      <c r="N15" s="30">
        <f t="shared" si="2"/>
        <v>2.2000000000000002</v>
      </c>
      <c r="O15" s="31"/>
      <c r="P15" s="32" t="str">
        <f t="shared" si="3"/>
        <v/>
      </c>
      <c r="Q15" s="2"/>
      <c r="R15" s="51"/>
    </row>
    <row r="16" spans="1:18" ht="30" customHeight="1">
      <c r="A16" s="20">
        <v>5</v>
      </c>
      <c r="B16" s="38">
        <v>41688</v>
      </c>
      <c r="C16" s="77" t="s">
        <v>43</v>
      </c>
      <c r="D16" s="21" t="s">
        <v>47</v>
      </c>
      <c r="E16" s="21" t="s">
        <v>49</v>
      </c>
      <c r="F16" s="22" t="s">
        <v>42</v>
      </c>
      <c r="G16" s="70"/>
      <c r="H16" s="24">
        <f t="shared" si="1"/>
        <v>0</v>
      </c>
      <c r="I16" s="25"/>
      <c r="J16" s="26"/>
      <c r="K16" s="50"/>
      <c r="L16" s="50"/>
      <c r="M16" s="29">
        <v>17.2</v>
      </c>
      <c r="N16" s="30">
        <f t="shared" si="2"/>
        <v>17.2</v>
      </c>
      <c r="O16" s="31"/>
      <c r="P16" s="32" t="str">
        <f t="shared" si="3"/>
        <v/>
      </c>
      <c r="Q16" s="2"/>
      <c r="R16" s="51"/>
    </row>
    <row r="17" spans="1:18" ht="30" customHeight="1">
      <c r="A17" s="20">
        <v>6</v>
      </c>
      <c r="B17" s="38">
        <v>41688</v>
      </c>
      <c r="C17" s="77" t="s">
        <v>43</v>
      </c>
      <c r="D17" s="21" t="s">
        <v>47</v>
      </c>
      <c r="E17" s="21" t="s">
        <v>49</v>
      </c>
      <c r="F17" s="22" t="s">
        <v>42</v>
      </c>
      <c r="G17" s="70"/>
      <c r="H17" s="24">
        <f t="shared" si="1"/>
        <v>0</v>
      </c>
      <c r="I17" s="25"/>
      <c r="J17" s="26"/>
      <c r="K17" s="50"/>
      <c r="L17" s="50"/>
      <c r="M17" s="29">
        <v>4</v>
      </c>
      <c r="N17" s="30">
        <v>4</v>
      </c>
      <c r="O17" s="31"/>
      <c r="P17" s="32" t="str">
        <f t="shared" si="3"/>
        <v/>
      </c>
      <c r="Q17" s="2"/>
      <c r="R17" s="51"/>
    </row>
    <row r="18" spans="1:18" ht="30" customHeight="1">
      <c r="A18" s="20">
        <v>7</v>
      </c>
      <c r="B18" s="38">
        <v>41688</v>
      </c>
      <c r="C18" s="77" t="s">
        <v>43</v>
      </c>
      <c r="D18" s="21" t="s">
        <v>50</v>
      </c>
      <c r="E18" s="21" t="s">
        <v>39</v>
      </c>
      <c r="F18" s="22" t="s">
        <v>42</v>
      </c>
      <c r="G18" s="70"/>
      <c r="H18" s="24">
        <f t="shared" si="1"/>
        <v>0</v>
      </c>
      <c r="I18" s="25"/>
      <c r="J18" s="26">
        <v>11.3</v>
      </c>
      <c r="K18" s="50"/>
      <c r="L18" s="50"/>
      <c r="M18" s="29"/>
      <c r="N18" s="30">
        <f t="shared" si="2"/>
        <v>11.3</v>
      </c>
      <c r="O18" s="31"/>
      <c r="P18" s="32" t="str">
        <f t="shared" si="3"/>
        <v/>
      </c>
      <c r="Q18" s="2"/>
      <c r="R18" s="51"/>
    </row>
    <row r="19" spans="1:18" ht="30" customHeight="1">
      <c r="A19" s="20">
        <v>8</v>
      </c>
      <c r="B19" s="38">
        <v>41688</v>
      </c>
      <c r="C19" s="77" t="s">
        <v>43</v>
      </c>
      <c r="D19" s="21" t="s">
        <v>51</v>
      </c>
      <c r="E19" s="21" t="s">
        <v>39</v>
      </c>
      <c r="F19" s="22" t="s">
        <v>42</v>
      </c>
      <c r="G19" s="70"/>
      <c r="H19" s="24">
        <f t="shared" si="1"/>
        <v>0</v>
      </c>
      <c r="I19" s="25"/>
      <c r="J19" s="26"/>
      <c r="K19" s="50"/>
      <c r="L19" s="50"/>
      <c r="M19" s="29">
        <v>11</v>
      </c>
      <c r="N19" s="30">
        <f t="shared" si="2"/>
        <v>11</v>
      </c>
      <c r="O19" s="31"/>
      <c r="P19" s="32" t="str">
        <f t="shared" si="3"/>
        <v/>
      </c>
      <c r="Q19" s="2"/>
      <c r="R19" s="51"/>
    </row>
    <row r="20" spans="1:18" ht="30" customHeight="1">
      <c r="A20" s="20">
        <v>9</v>
      </c>
      <c r="B20" s="38">
        <v>41688</v>
      </c>
      <c r="C20" s="77" t="s">
        <v>43</v>
      </c>
      <c r="D20" s="21" t="s">
        <v>52</v>
      </c>
      <c r="E20" s="21" t="s">
        <v>39</v>
      </c>
      <c r="F20" s="22" t="s">
        <v>42</v>
      </c>
      <c r="G20" s="70"/>
      <c r="H20" s="24">
        <f t="shared" si="1"/>
        <v>0</v>
      </c>
      <c r="I20" s="25"/>
      <c r="J20" s="26">
        <v>11</v>
      </c>
      <c r="K20" s="50"/>
      <c r="L20" s="50"/>
      <c r="M20" s="29"/>
      <c r="N20" s="30">
        <f t="shared" si="2"/>
        <v>11</v>
      </c>
      <c r="O20" s="31">
        <v>11</v>
      </c>
      <c r="P20" s="32" t="str">
        <f t="shared" si="3"/>
        <v/>
      </c>
      <c r="Q20" s="2"/>
      <c r="R20" s="51"/>
    </row>
    <row r="21" spans="1:18" ht="30" customHeight="1">
      <c r="A21" s="20">
        <v>10</v>
      </c>
      <c r="B21" s="38">
        <v>41690</v>
      </c>
      <c r="C21" s="77" t="s">
        <v>53</v>
      </c>
      <c r="D21" s="21" t="s">
        <v>54</v>
      </c>
      <c r="E21" s="21" t="s">
        <v>39</v>
      </c>
      <c r="F21" s="22" t="s">
        <v>42</v>
      </c>
      <c r="G21" s="70"/>
      <c r="H21" s="24">
        <f t="shared" si="1"/>
        <v>0</v>
      </c>
      <c r="I21" s="25"/>
      <c r="J21" s="26"/>
      <c r="K21" s="50"/>
      <c r="L21" s="50">
        <v>60</v>
      </c>
      <c r="M21" s="29"/>
      <c r="N21" s="30">
        <f t="shared" si="2"/>
        <v>60</v>
      </c>
      <c r="O21" s="31">
        <v>60</v>
      </c>
      <c r="P21" s="32" t="str">
        <f t="shared" si="3"/>
        <v/>
      </c>
      <c r="Q21" s="2"/>
      <c r="R21" s="51"/>
    </row>
    <row r="22" spans="1:18" ht="30" customHeight="1">
      <c r="A22" s="20">
        <v>11</v>
      </c>
      <c r="B22" s="38">
        <v>41696</v>
      </c>
      <c r="C22" s="77" t="s">
        <v>55</v>
      </c>
      <c r="D22" s="21" t="s">
        <v>44</v>
      </c>
      <c r="E22" s="21" t="s">
        <v>39</v>
      </c>
      <c r="F22" s="22" t="s">
        <v>42</v>
      </c>
      <c r="G22" s="70"/>
      <c r="H22" s="24">
        <f t="shared" si="1"/>
        <v>0</v>
      </c>
      <c r="I22" s="25"/>
      <c r="J22" s="26"/>
      <c r="K22" s="50"/>
      <c r="L22" s="50"/>
      <c r="M22" s="29"/>
      <c r="N22" s="30">
        <f t="shared" si="2"/>
        <v>0</v>
      </c>
      <c r="O22" s="31">
        <v>100</v>
      </c>
      <c r="P22" s="32" t="str">
        <f t="shared" si="3"/>
        <v/>
      </c>
      <c r="Q22" s="2"/>
      <c r="R22" s="51"/>
    </row>
    <row r="23" spans="1:18" ht="30" customHeight="1">
      <c r="A23" s="20">
        <v>12</v>
      </c>
      <c r="B23" s="38">
        <v>41696</v>
      </c>
      <c r="C23" s="77" t="s">
        <v>55</v>
      </c>
      <c r="D23" s="21" t="s">
        <v>56</v>
      </c>
      <c r="E23" s="21" t="s">
        <v>39</v>
      </c>
      <c r="F23" s="22" t="s">
        <v>57</v>
      </c>
      <c r="G23" s="70"/>
      <c r="H23" s="24">
        <f t="shared" si="1"/>
        <v>0</v>
      </c>
      <c r="I23" s="25"/>
      <c r="J23" s="26">
        <v>23</v>
      </c>
      <c r="K23" s="50"/>
      <c r="L23" s="50"/>
      <c r="M23" s="29"/>
      <c r="N23" s="30">
        <f t="shared" si="2"/>
        <v>23</v>
      </c>
      <c r="O23" s="31"/>
      <c r="P23" s="32" t="str">
        <f t="shared" si="3"/>
        <v/>
      </c>
      <c r="Q23" s="2"/>
      <c r="R23" s="51"/>
    </row>
    <row r="24" spans="1:18" ht="30" customHeight="1">
      <c r="A24" s="20">
        <v>13</v>
      </c>
      <c r="B24" s="38">
        <v>41696</v>
      </c>
      <c r="C24" s="77" t="s">
        <v>55</v>
      </c>
      <c r="D24" s="21" t="s">
        <v>58</v>
      </c>
      <c r="E24" s="21" t="s">
        <v>39</v>
      </c>
      <c r="F24" s="22" t="s">
        <v>42</v>
      </c>
      <c r="G24" s="70"/>
      <c r="H24" s="24">
        <f t="shared" si="1"/>
        <v>0</v>
      </c>
      <c r="I24" s="25"/>
      <c r="J24" s="26"/>
      <c r="K24" s="50">
        <v>10</v>
      </c>
      <c r="L24" s="50"/>
      <c r="M24" s="29"/>
      <c r="N24" s="30">
        <f t="shared" si="2"/>
        <v>10</v>
      </c>
      <c r="O24" s="31"/>
      <c r="P24" s="32" t="str">
        <f t="shared" si="3"/>
        <v/>
      </c>
      <c r="Q24" s="2"/>
      <c r="R24" s="51"/>
    </row>
    <row r="25" spans="1:18" ht="30" customHeight="1">
      <c r="A25" s="20">
        <v>14</v>
      </c>
      <c r="B25" s="38">
        <v>41696</v>
      </c>
      <c r="C25" s="77" t="s">
        <v>55</v>
      </c>
      <c r="D25" s="21" t="s">
        <v>59</v>
      </c>
      <c r="E25" s="21" t="s">
        <v>39</v>
      </c>
      <c r="F25" s="22" t="s">
        <v>42</v>
      </c>
      <c r="G25" s="70"/>
      <c r="H25" s="24">
        <f t="shared" si="1"/>
        <v>0</v>
      </c>
      <c r="I25" s="25"/>
      <c r="J25" s="26"/>
      <c r="K25" s="50">
        <v>55</v>
      </c>
      <c r="L25" s="50"/>
      <c r="M25" s="29"/>
      <c r="N25" s="30">
        <f t="shared" si="2"/>
        <v>55</v>
      </c>
      <c r="O25" s="31">
        <v>55</v>
      </c>
      <c r="P25" s="32" t="str">
        <f t="shared" si="3"/>
        <v/>
      </c>
      <c r="Q25" s="2"/>
      <c r="R25" s="51"/>
    </row>
    <row r="26" spans="1:18" ht="30" customHeight="1">
      <c r="A26" s="20">
        <v>15</v>
      </c>
      <c r="B26" s="38">
        <v>41696</v>
      </c>
      <c r="C26" s="77" t="s">
        <v>55</v>
      </c>
      <c r="D26" s="21" t="s">
        <v>60</v>
      </c>
      <c r="E26" s="21" t="s">
        <v>39</v>
      </c>
      <c r="F26" s="22" t="s">
        <v>42</v>
      </c>
      <c r="G26" s="70"/>
      <c r="H26" s="24">
        <f t="shared" si="1"/>
        <v>0</v>
      </c>
      <c r="I26" s="25"/>
      <c r="J26" s="26"/>
      <c r="K26" s="50"/>
      <c r="L26" s="50"/>
      <c r="M26" s="29">
        <v>17</v>
      </c>
      <c r="N26" s="30">
        <f t="shared" si="2"/>
        <v>17</v>
      </c>
      <c r="O26" s="31">
        <v>17</v>
      </c>
      <c r="P26" s="32" t="str">
        <f t="shared" si="3"/>
        <v/>
      </c>
      <c r="Q26" s="2"/>
      <c r="R26" s="51"/>
    </row>
    <row r="27" spans="1:18" ht="30" customHeight="1">
      <c r="A27" s="20">
        <v>16</v>
      </c>
      <c r="B27" s="38">
        <v>41697</v>
      </c>
      <c r="C27" s="77" t="s">
        <v>55</v>
      </c>
      <c r="D27" s="21" t="s">
        <v>60</v>
      </c>
      <c r="E27" s="21" t="s">
        <v>62</v>
      </c>
      <c r="F27" s="22" t="s">
        <v>42</v>
      </c>
      <c r="G27" s="70"/>
      <c r="H27" s="24">
        <f t="shared" si="1"/>
        <v>0</v>
      </c>
      <c r="I27" s="25"/>
      <c r="J27" s="26"/>
      <c r="K27" s="50"/>
      <c r="L27" s="50"/>
      <c r="M27" s="29">
        <v>50</v>
      </c>
      <c r="N27" s="30">
        <f t="shared" si="2"/>
        <v>50</v>
      </c>
      <c r="O27" s="31"/>
      <c r="P27" s="32" t="str">
        <f t="shared" si="3"/>
        <v/>
      </c>
      <c r="Q27" s="2"/>
      <c r="R27" s="51"/>
    </row>
    <row r="28" spans="1:18" ht="30" customHeight="1">
      <c r="A28" s="20">
        <v>17</v>
      </c>
      <c r="B28" s="38">
        <v>41697</v>
      </c>
      <c r="C28" s="77" t="s">
        <v>55</v>
      </c>
      <c r="D28" s="21" t="s">
        <v>61</v>
      </c>
      <c r="E28" s="21" t="s">
        <v>39</v>
      </c>
      <c r="F28" s="22" t="s">
        <v>42</v>
      </c>
      <c r="G28" s="70"/>
      <c r="H28" s="24">
        <f t="shared" si="1"/>
        <v>0</v>
      </c>
      <c r="I28" s="25"/>
      <c r="J28" s="26">
        <v>21.3</v>
      </c>
      <c r="K28" s="50"/>
      <c r="L28" s="50"/>
      <c r="M28" s="29"/>
      <c r="N28" s="30">
        <f>SUM(H28:M28)</f>
        <v>21.3</v>
      </c>
      <c r="O28" s="31">
        <v>21.3</v>
      </c>
      <c r="P28" s="32" t="str">
        <f t="shared" si="3"/>
        <v/>
      </c>
      <c r="Q28" s="2"/>
      <c r="R28" s="51"/>
    </row>
    <row r="29" spans="1:18" ht="30" customHeight="1">
      <c r="A29" s="20">
        <v>18</v>
      </c>
      <c r="B29" s="38"/>
      <c r="C29" s="77"/>
      <c r="D29" s="21"/>
      <c r="E29" s="21"/>
      <c r="F29" s="22"/>
      <c r="G29" s="70"/>
      <c r="H29" s="24">
        <f t="shared" si="1"/>
        <v>0</v>
      </c>
      <c r="I29" s="25"/>
      <c r="J29" s="26"/>
      <c r="K29" s="50"/>
      <c r="L29" s="50"/>
      <c r="M29" s="29"/>
      <c r="N29" s="30">
        <f t="shared" ref="N29:N30" si="4">SUM(H29:M29)</f>
        <v>0</v>
      </c>
      <c r="O29" s="31"/>
      <c r="P29" s="32" t="str">
        <f t="shared" si="3"/>
        <v/>
      </c>
      <c r="Q29" s="2"/>
      <c r="R29" s="51"/>
    </row>
    <row r="30" spans="1:18" ht="30" customHeight="1">
      <c r="A30" s="33">
        <v>19</v>
      </c>
      <c r="B30" s="38"/>
      <c r="C30" s="35"/>
      <c r="D30" s="40"/>
      <c r="E30" s="36"/>
      <c r="F30" s="37"/>
      <c r="G30" s="23"/>
      <c r="H30" s="24">
        <f t="shared" si="1"/>
        <v>0</v>
      </c>
      <c r="I30" s="39"/>
      <c r="J30" s="27"/>
      <c r="K30" s="28"/>
      <c r="L30" s="28"/>
      <c r="M30" s="29"/>
      <c r="N30" s="30">
        <f t="shared" si="4"/>
        <v>0</v>
      </c>
      <c r="O30" s="34"/>
      <c r="P30" s="32" t="str">
        <f t="shared" si="3"/>
        <v/>
      </c>
      <c r="Q30" s="2"/>
      <c r="R30" s="52"/>
    </row>
    <row r="31" spans="1:18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8">
      <c r="A32" s="59"/>
      <c r="B32" s="60"/>
      <c r="C32" s="61"/>
      <c r="D32" s="62"/>
      <c r="E32" s="62"/>
      <c r="F32" s="63"/>
      <c r="G32" s="64"/>
      <c r="H32" s="65"/>
      <c r="I32" s="66"/>
      <c r="J32" s="66"/>
      <c r="K32" s="66"/>
      <c r="L32" s="66"/>
      <c r="M32" s="66"/>
      <c r="N32" s="67"/>
      <c r="O32" s="68"/>
      <c r="P32" s="69"/>
    </row>
    <row r="33" spans="1:16">
      <c r="A33" s="47"/>
      <c r="B33" s="53" t="s">
        <v>36</v>
      </c>
      <c r="C33" s="53"/>
      <c r="D33" s="53"/>
      <c r="E33" s="48"/>
      <c r="F33" s="48"/>
      <c r="G33" s="53" t="s">
        <v>38</v>
      </c>
      <c r="H33" s="53"/>
      <c r="I33" s="53"/>
      <c r="J33" s="48"/>
      <c r="K33" s="48"/>
      <c r="L33" s="53" t="s">
        <v>37</v>
      </c>
      <c r="M33" s="53"/>
      <c r="N33" s="53"/>
      <c r="O33" s="48"/>
      <c r="P33" s="69"/>
    </row>
    <row r="34" spans="1:16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9"/>
    </row>
    <row r="35" spans="1:16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32:M32 I24:M30 H11:I12 J11:M13 I18:I23 J14:L23 H13:H30 M19:M23">
      <formula1>0</formula1>
      <formula2>0</formula2>
    </dataValidation>
    <dataValidation type="whole" operator="greaterThanOrEqual" allowBlank="1" showErrorMessage="1" errorTitle="Valore" error="Inserire un numero maggiore o uguale a 0 (zero)!" sqref="N32 N11:N30">
      <formula1>0</formula1>
      <formula2>0</formula2>
    </dataValidation>
    <dataValidation type="textLength" operator="greaterThan" allowBlank="1" showErrorMessage="1" sqref="D32:E32 D29:D30 D24:D27 E24:E30 E20:E22">
      <formula1>1</formula1>
      <formula2>0</formula2>
    </dataValidation>
    <dataValidation type="textLength" operator="greaterThan" sqref="F32 F24:F30 F20:F21">
      <formula1>1</formula1>
      <formula2>0</formula2>
    </dataValidation>
    <dataValidation type="date" operator="greaterThanOrEqual" showErrorMessage="1" errorTitle="Data" error="Inserire una data superiore al 1/11/2000" sqref="B32 B29:B30">
      <formula1>36831</formula1>
      <formula2>0</formula2>
    </dataValidation>
    <dataValidation type="textLength" operator="greaterThan" allowBlank="1" sqref="C32 C22:C3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topLeftCell="D1" zoomScale="60" zoomScaleNormal="50" workbookViewId="0">
      <selection activeCell="D1" sqref="D1:E1"/>
    </sheetView>
  </sheetViews>
  <sheetFormatPr defaultRowHeight="18.75"/>
  <cols>
    <col min="1" max="1" width="6.7109375" style="1" customWidth="1"/>
    <col min="2" max="2" width="22.140625" style="2" customWidth="1"/>
    <col min="3" max="3" width="37.5703125" style="2" bestFit="1" customWidth="1"/>
    <col min="4" max="4" width="48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4" t="s">
        <v>0</v>
      </c>
      <c r="C1" s="114"/>
      <c r="D1" s="117" t="s">
        <v>40</v>
      </c>
      <c r="E1" s="118"/>
      <c r="F1" s="42" t="s">
        <v>64</v>
      </c>
      <c r="G1" s="41" t="s">
        <v>72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226.11</v>
      </c>
      <c r="Q1" s="3" t="s">
        <v>26</v>
      </c>
      <c r="R1" s="79">
        <f>SUM(R11:R19)</f>
        <v>277.44</v>
      </c>
    </row>
    <row r="2" spans="1:18" s="7" customFormat="1" ht="57.75" customHeight="1">
      <c r="A2" s="4"/>
      <c r="B2" s="116" t="s">
        <v>2</v>
      </c>
      <c r="C2" s="116"/>
      <c r="D2" s="115"/>
      <c r="E2" s="115"/>
      <c r="F2" s="8"/>
      <c r="G2" s="8"/>
      <c r="N2" s="9" t="s">
        <v>3</v>
      </c>
      <c r="O2" s="10"/>
      <c r="P2" s="11">
        <v>85</v>
      </c>
      <c r="Q2" s="3" t="s">
        <v>25</v>
      </c>
      <c r="R2" s="79">
        <f>103.14</f>
        <v>103.14</v>
      </c>
    </row>
    <row r="3" spans="1:18" s="7" customFormat="1" ht="35.25" customHeight="1">
      <c r="A3" s="4"/>
      <c r="B3" s="116" t="s">
        <v>24</v>
      </c>
      <c r="C3" s="116"/>
      <c r="D3" s="115" t="s">
        <v>41</v>
      </c>
      <c r="E3" s="115"/>
      <c r="N3" s="9" t="s">
        <v>4</v>
      </c>
      <c r="O3" s="10"/>
      <c r="P3" s="49">
        <f>+O7</f>
        <v>141.11000000000001</v>
      </c>
      <c r="Q3" s="12"/>
      <c r="R3" s="79">
        <f>SUM(R13,R14,R18)</f>
        <v>174.3</v>
      </c>
    </row>
    <row r="4" spans="1:18" s="7" customFormat="1" ht="35.25" customHeight="1" thickBot="1">
      <c r="A4" s="4"/>
      <c r="D4" s="13"/>
      <c r="E4" s="13"/>
      <c r="F4" s="9" t="s">
        <v>19</v>
      </c>
      <c r="G4" s="54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79"/>
    </row>
    <row r="5" spans="1:18" s="7" customFormat="1" ht="43.5" customHeight="1" thickTop="1" thickBot="1">
      <c r="A5" s="4"/>
      <c r="B5" s="18" t="s">
        <v>6</v>
      </c>
      <c r="C5" s="19"/>
      <c r="D5" s="46">
        <v>8</v>
      </c>
      <c r="E5" s="13"/>
      <c r="F5" s="9" t="s">
        <v>7</v>
      </c>
      <c r="G5" s="54">
        <v>1.1100000000000001</v>
      </c>
      <c r="N5" s="95" t="s">
        <v>8</v>
      </c>
      <c r="O5" s="95"/>
      <c r="P5" s="45">
        <f>P1-P2-P3-P4</f>
        <v>0</v>
      </c>
      <c r="Q5" s="12"/>
      <c r="R5" s="79">
        <f>R1-R2-R3</f>
        <v>0</v>
      </c>
    </row>
    <row r="6" spans="1:18" s="7" customFormat="1" ht="43.5" customHeight="1" thickTop="1" thickBot="1">
      <c r="A6" s="4"/>
      <c r="B6" s="43" t="s">
        <v>73</v>
      </c>
      <c r="C6" s="43"/>
      <c r="D6" s="13"/>
      <c r="E6" s="13"/>
      <c r="F6" s="9" t="s">
        <v>9</v>
      </c>
      <c r="G6" s="73">
        <v>11.11</v>
      </c>
      <c r="Q6" s="12"/>
    </row>
    <row r="7" spans="1:18" s="7" customFormat="1" ht="27" customHeight="1" thickTop="1" thickBot="1">
      <c r="A7" s="96" t="s">
        <v>27</v>
      </c>
      <c r="B7" s="97"/>
      <c r="C7" s="98"/>
      <c r="D7" s="99" t="s">
        <v>10</v>
      </c>
      <c r="E7" s="100"/>
      <c r="F7" s="100"/>
      <c r="G7" s="74">
        <f t="shared" ref="G7:O7" si="0">SUM(G11:G20)</f>
        <v>0</v>
      </c>
      <c r="H7" s="72">
        <f t="shared" si="0"/>
        <v>0</v>
      </c>
      <c r="I7" s="56">
        <f t="shared" si="0"/>
        <v>0</v>
      </c>
      <c r="J7" s="56">
        <f t="shared" si="0"/>
        <v>45</v>
      </c>
      <c r="K7" s="56">
        <f t="shared" si="0"/>
        <v>85</v>
      </c>
      <c r="L7" s="56">
        <f t="shared" si="0"/>
        <v>0</v>
      </c>
      <c r="M7" s="57">
        <f t="shared" si="0"/>
        <v>96.11</v>
      </c>
      <c r="N7" s="55">
        <f t="shared" si="0"/>
        <v>226.11</v>
      </c>
      <c r="O7" s="58">
        <f t="shared" si="0"/>
        <v>141.11000000000001</v>
      </c>
      <c r="P7" s="12">
        <f>+N7-SUM(H7:M7)</f>
        <v>0</v>
      </c>
    </row>
    <row r="8" spans="1:18" ht="36" customHeight="1" thickTop="1" thickBot="1">
      <c r="A8" s="101"/>
      <c r="B8" s="102" t="s">
        <v>11</v>
      </c>
      <c r="C8" s="102" t="s">
        <v>12</v>
      </c>
      <c r="D8" s="103" t="s">
        <v>23</v>
      </c>
      <c r="E8" s="102" t="s">
        <v>30</v>
      </c>
      <c r="F8" s="105" t="s">
        <v>29</v>
      </c>
      <c r="G8" s="106" t="s">
        <v>13</v>
      </c>
      <c r="H8" s="108" t="s">
        <v>14</v>
      </c>
      <c r="I8" s="109" t="s">
        <v>32</v>
      </c>
      <c r="J8" s="110" t="s">
        <v>34</v>
      </c>
      <c r="K8" s="110" t="s">
        <v>33</v>
      </c>
      <c r="L8" s="111" t="s">
        <v>20</v>
      </c>
      <c r="M8" s="112"/>
      <c r="N8" s="94" t="s">
        <v>15</v>
      </c>
      <c r="O8" s="113" t="s">
        <v>16</v>
      </c>
      <c r="P8" s="86" t="s">
        <v>17</v>
      </c>
      <c r="Q8" s="2"/>
      <c r="R8" s="87" t="s">
        <v>35</v>
      </c>
    </row>
    <row r="9" spans="1:18" ht="36" customHeight="1" thickTop="1" thickBot="1">
      <c r="A9" s="101"/>
      <c r="B9" s="102" t="s">
        <v>11</v>
      </c>
      <c r="C9" s="102"/>
      <c r="D9" s="104"/>
      <c r="E9" s="102"/>
      <c r="F9" s="105"/>
      <c r="G9" s="107"/>
      <c r="H9" s="108" t="s">
        <v>32</v>
      </c>
      <c r="I9" s="109" t="s">
        <v>32</v>
      </c>
      <c r="J9" s="109"/>
      <c r="K9" s="109" t="s">
        <v>31</v>
      </c>
      <c r="L9" s="90" t="s">
        <v>21</v>
      </c>
      <c r="M9" s="92" t="s">
        <v>22</v>
      </c>
      <c r="N9" s="94"/>
      <c r="O9" s="113"/>
      <c r="P9" s="86"/>
      <c r="Q9" s="2"/>
      <c r="R9" s="88"/>
    </row>
    <row r="10" spans="1:18" ht="37.5" customHeight="1" thickTop="1" thickBot="1">
      <c r="A10" s="101"/>
      <c r="B10" s="102"/>
      <c r="C10" s="102"/>
      <c r="D10" s="104"/>
      <c r="E10" s="102"/>
      <c r="F10" s="105"/>
      <c r="G10" s="71" t="s">
        <v>18</v>
      </c>
      <c r="H10" s="108"/>
      <c r="I10" s="109"/>
      <c r="J10" s="109"/>
      <c r="K10" s="109"/>
      <c r="L10" s="91"/>
      <c r="M10" s="93"/>
      <c r="N10" s="94"/>
      <c r="O10" s="113"/>
      <c r="P10" s="86"/>
      <c r="Q10" s="2"/>
      <c r="R10" s="89"/>
    </row>
    <row r="11" spans="1:18" ht="30" customHeight="1" thickTop="1">
      <c r="A11" s="20">
        <v>1</v>
      </c>
      <c r="B11" s="38">
        <v>41696</v>
      </c>
      <c r="C11" s="77" t="s">
        <v>55</v>
      </c>
      <c r="D11" s="21" t="s">
        <v>67</v>
      </c>
      <c r="E11" s="21" t="s">
        <v>62</v>
      </c>
      <c r="F11" s="22" t="s">
        <v>66</v>
      </c>
      <c r="G11" s="70"/>
      <c r="H11" s="24">
        <f>IF($D$3="si",($G$5/$G$6*G11),IF($D$3="no",G11*$G$4,0))</f>
        <v>0</v>
      </c>
      <c r="I11" s="25"/>
      <c r="J11" s="26">
        <v>34</v>
      </c>
      <c r="K11" s="50"/>
      <c r="L11" s="50"/>
      <c r="M11" s="29"/>
      <c r="N11" s="30">
        <f>SUM(H11:M11)</f>
        <v>34</v>
      </c>
      <c r="O11" s="31"/>
      <c r="P11" s="32"/>
      <c r="Q11" s="2"/>
      <c r="R11" s="51">
        <v>41.24</v>
      </c>
    </row>
    <row r="12" spans="1:18" ht="30" customHeight="1">
      <c r="A12" s="20">
        <v>2</v>
      </c>
      <c r="B12" s="38">
        <v>41696</v>
      </c>
      <c r="C12" s="77" t="s">
        <v>55</v>
      </c>
      <c r="D12" s="21" t="s">
        <v>68</v>
      </c>
      <c r="E12" s="21" t="s">
        <v>62</v>
      </c>
      <c r="F12" s="22" t="s">
        <v>66</v>
      </c>
      <c r="G12" s="70"/>
      <c r="H12" s="24">
        <f t="shared" ref="H12:H19" si="1">IF($D$3="si",($G$5/$G$6*G12),IF($D$3="no",G12*$G$4,0))</f>
        <v>0</v>
      </c>
      <c r="I12" s="25"/>
      <c r="J12" s="26">
        <v>6</v>
      </c>
      <c r="K12" s="50"/>
      <c r="L12" s="50"/>
      <c r="M12" s="29"/>
      <c r="N12" s="30">
        <f t="shared" ref="N12:N14" si="2">SUM(H12:M12)</f>
        <v>6</v>
      </c>
      <c r="O12" s="31"/>
      <c r="P12" s="32" t="str">
        <f t="shared" ref="P12:P19" si="3">IF(F12="Milano","X","")</f>
        <v/>
      </c>
      <c r="Q12" s="2"/>
      <c r="R12" s="51">
        <v>7.26</v>
      </c>
    </row>
    <row r="13" spans="1:18" ht="30" customHeight="1">
      <c r="A13" s="20">
        <v>3</v>
      </c>
      <c r="B13" s="38">
        <v>41696</v>
      </c>
      <c r="C13" s="77" t="s">
        <v>55</v>
      </c>
      <c r="D13" s="21" t="s">
        <v>69</v>
      </c>
      <c r="E13" s="21" t="s">
        <v>62</v>
      </c>
      <c r="F13" s="22" t="s">
        <v>66</v>
      </c>
      <c r="G13" s="70"/>
      <c r="H13" s="24">
        <f t="shared" si="1"/>
        <v>0</v>
      </c>
      <c r="I13" s="25"/>
      <c r="J13" s="26"/>
      <c r="K13" s="50"/>
      <c r="L13" s="50"/>
      <c r="M13" s="29">
        <v>31.11</v>
      </c>
      <c r="N13" s="30">
        <f t="shared" si="2"/>
        <v>31.11</v>
      </c>
      <c r="O13" s="31">
        <v>31.11</v>
      </c>
      <c r="P13" s="32" t="str">
        <f t="shared" si="3"/>
        <v/>
      </c>
      <c r="Q13" s="2"/>
      <c r="R13" s="51">
        <v>38.4</v>
      </c>
    </row>
    <row r="14" spans="1:18" ht="30" customHeight="1">
      <c r="A14" s="20">
        <v>4</v>
      </c>
      <c r="B14" s="38">
        <v>41697</v>
      </c>
      <c r="C14" s="77" t="s">
        <v>55</v>
      </c>
      <c r="D14" s="21" t="s">
        <v>70</v>
      </c>
      <c r="E14" s="21" t="s">
        <v>62</v>
      </c>
      <c r="F14" s="22" t="s">
        <v>66</v>
      </c>
      <c r="G14" s="70"/>
      <c r="H14" s="24">
        <f t="shared" si="1"/>
        <v>0</v>
      </c>
      <c r="I14" s="25"/>
      <c r="J14" s="26"/>
      <c r="K14" s="50"/>
      <c r="L14" s="50"/>
      <c r="M14" s="29">
        <v>65</v>
      </c>
      <c r="N14" s="30">
        <f t="shared" si="2"/>
        <v>65</v>
      </c>
      <c r="O14" s="31">
        <v>65</v>
      </c>
      <c r="P14" s="32" t="str">
        <f t="shared" si="3"/>
        <v/>
      </c>
      <c r="Q14" s="2"/>
      <c r="R14" s="51">
        <v>80.400000000000006</v>
      </c>
    </row>
    <row r="15" spans="1:18" ht="30" customHeight="1">
      <c r="A15" s="20">
        <v>5</v>
      </c>
      <c r="B15" s="38">
        <v>41697</v>
      </c>
      <c r="C15" s="77" t="s">
        <v>55</v>
      </c>
      <c r="D15" s="21" t="s">
        <v>71</v>
      </c>
      <c r="E15" s="21" t="s">
        <v>62</v>
      </c>
      <c r="F15" s="22" t="s">
        <v>66</v>
      </c>
      <c r="G15" s="70"/>
      <c r="H15" s="24">
        <f t="shared" si="1"/>
        <v>0</v>
      </c>
      <c r="I15" s="25"/>
      <c r="J15" s="26">
        <v>5</v>
      </c>
      <c r="K15" s="50"/>
      <c r="L15" s="50"/>
      <c r="M15" s="29"/>
      <c r="N15" s="30">
        <v>5</v>
      </c>
      <c r="O15" s="31"/>
      <c r="P15" s="32" t="str">
        <f t="shared" si="3"/>
        <v/>
      </c>
      <c r="Q15" s="2"/>
      <c r="R15" s="51">
        <v>6.07</v>
      </c>
    </row>
    <row r="16" spans="1:18" ht="30" customHeight="1">
      <c r="A16" s="20">
        <v>6</v>
      </c>
      <c r="B16" s="38">
        <v>41697</v>
      </c>
      <c r="C16" s="77" t="s">
        <v>55</v>
      </c>
      <c r="D16" s="21" t="s">
        <v>58</v>
      </c>
      <c r="E16" s="21" t="s">
        <v>62</v>
      </c>
      <c r="F16" s="22" t="s">
        <v>66</v>
      </c>
      <c r="G16" s="70"/>
      <c r="H16" s="24">
        <f t="shared" si="1"/>
        <v>0</v>
      </c>
      <c r="I16" s="25"/>
      <c r="J16" s="26"/>
      <c r="K16" s="50">
        <v>10</v>
      </c>
      <c r="L16" s="50"/>
      <c r="M16" s="29"/>
      <c r="N16" s="30">
        <f t="shared" ref="N16:N19" si="4">SUM(H16:M16)</f>
        <v>10</v>
      </c>
      <c r="O16" s="31"/>
      <c r="P16" s="32" t="str">
        <f t="shared" si="3"/>
        <v/>
      </c>
      <c r="Q16" s="2"/>
      <c r="R16" s="51">
        <v>12.13</v>
      </c>
    </row>
    <row r="17" spans="1:18" ht="30" customHeight="1">
      <c r="A17" s="20">
        <v>7</v>
      </c>
      <c r="B17" s="38">
        <v>41697</v>
      </c>
      <c r="C17" s="77" t="s">
        <v>55</v>
      </c>
      <c r="D17" s="21" t="s">
        <v>59</v>
      </c>
      <c r="E17" s="21" t="s">
        <v>62</v>
      </c>
      <c r="F17" s="22" t="s">
        <v>66</v>
      </c>
      <c r="G17" s="70"/>
      <c r="H17" s="24">
        <f t="shared" si="1"/>
        <v>0</v>
      </c>
      <c r="I17" s="25"/>
      <c r="J17" s="26"/>
      <c r="K17" s="50">
        <v>5</v>
      </c>
      <c r="L17" s="50"/>
      <c r="M17" s="29"/>
      <c r="N17" s="30">
        <f t="shared" si="4"/>
        <v>5</v>
      </c>
      <c r="O17" s="31"/>
      <c r="P17" s="32" t="str">
        <f t="shared" si="3"/>
        <v/>
      </c>
      <c r="Q17" s="2"/>
      <c r="R17" s="51">
        <v>6.07</v>
      </c>
    </row>
    <row r="18" spans="1:18" ht="30" customHeight="1">
      <c r="A18" s="20">
        <v>8</v>
      </c>
      <c r="B18" s="38">
        <v>41697</v>
      </c>
      <c r="C18" s="77" t="s">
        <v>55</v>
      </c>
      <c r="D18" s="21" t="s">
        <v>59</v>
      </c>
      <c r="E18" s="21" t="s">
        <v>62</v>
      </c>
      <c r="F18" s="22" t="s">
        <v>66</v>
      </c>
      <c r="G18" s="70"/>
      <c r="H18" s="24">
        <f t="shared" si="1"/>
        <v>0</v>
      </c>
      <c r="I18" s="25"/>
      <c r="J18" s="26"/>
      <c r="K18" s="50">
        <v>45</v>
      </c>
      <c r="L18" s="50"/>
      <c r="M18" s="29"/>
      <c r="N18" s="30">
        <f t="shared" si="4"/>
        <v>45</v>
      </c>
      <c r="O18" s="31">
        <v>45</v>
      </c>
      <c r="P18" s="32" t="str">
        <f t="shared" si="3"/>
        <v/>
      </c>
      <c r="Q18" s="2"/>
      <c r="R18" s="51">
        <v>55.5</v>
      </c>
    </row>
    <row r="19" spans="1:18" ht="30" customHeight="1">
      <c r="A19" s="20">
        <v>9</v>
      </c>
      <c r="B19" s="38">
        <v>41697</v>
      </c>
      <c r="C19" s="77" t="s">
        <v>55</v>
      </c>
      <c r="D19" s="21" t="s">
        <v>74</v>
      </c>
      <c r="E19" s="21" t="s">
        <v>62</v>
      </c>
      <c r="F19" s="22" t="s">
        <v>66</v>
      </c>
      <c r="G19" s="70"/>
      <c r="H19" s="24">
        <f t="shared" si="1"/>
        <v>0</v>
      </c>
      <c r="I19" s="25"/>
      <c r="J19" s="26"/>
      <c r="K19" s="50">
        <v>25</v>
      </c>
      <c r="L19" s="50"/>
      <c r="M19" s="29"/>
      <c r="N19" s="30">
        <f t="shared" si="4"/>
        <v>25</v>
      </c>
      <c r="O19" s="31"/>
      <c r="P19" s="32" t="str">
        <f t="shared" si="3"/>
        <v/>
      </c>
      <c r="Q19" s="2"/>
      <c r="R19" s="51">
        <v>30.37</v>
      </c>
    </row>
    <row r="20" spans="1:18" ht="30" customHeight="1">
      <c r="A20" s="20">
        <v>10</v>
      </c>
      <c r="B20" s="38"/>
      <c r="C20" s="77"/>
      <c r="D20" s="21"/>
      <c r="E20" s="21"/>
      <c r="F20" s="22"/>
      <c r="G20" s="70"/>
      <c r="H20" s="24">
        <f t="shared" ref="H20" si="5">IF($D$3="si",($G$5/$G$6*G20),IF($D$3="no",G20*$G$4,0))</f>
        <v>0</v>
      </c>
      <c r="I20" s="25"/>
      <c r="J20" s="26"/>
      <c r="K20" s="50"/>
      <c r="L20" s="50"/>
      <c r="M20" s="29"/>
      <c r="N20" s="30">
        <f t="shared" ref="N20" si="6">SUM(H20:M20)</f>
        <v>0</v>
      </c>
      <c r="O20" s="31"/>
      <c r="P20" s="32" t="str">
        <f t="shared" ref="P20" si="7">IF(F20="Milano","X","")</f>
        <v/>
      </c>
      <c r="Q20" s="2"/>
      <c r="R20" s="51"/>
    </row>
    <row r="21" spans="1:18">
      <c r="A21" s="59"/>
      <c r="B21" s="60"/>
      <c r="C21" s="61"/>
      <c r="D21" s="62"/>
      <c r="E21" s="62"/>
      <c r="F21" s="63"/>
      <c r="G21" s="64"/>
      <c r="H21" s="65"/>
      <c r="I21" s="66"/>
      <c r="J21" s="66"/>
      <c r="K21" s="66"/>
      <c r="L21" s="66"/>
      <c r="M21" s="66"/>
      <c r="N21" s="67"/>
      <c r="O21" s="68"/>
      <c r="P21" s="69"/>
    </row>
    <row r="22" spans="1:18">
      <c r="A22" s="47"/>
      <c r="B22" s="53" t="s">
        <v>36</v>
      </c>
      <c r="C22" s="53"/>
      <c r="D22" s="53"/>
      <c r="E22" s="48"/>
      <c r="F22" s="48"/>
      <c r="G22" s="53" t="s">
        <v>38</v>
      </c>
      <c r="H22" s="53"/>
      <c r="I22" s="53"/>
      <c r="J22" s="48"/>
      <c r="K22" s="48"/>
      <c r="L22" s="53" t="s">
        <v>37</v>
      </c>
      <c r="M22" s="53"/>
      <c r="N22" s="53"/>
      <c r="O22" s="48"/>
      <c r="P22" s="69"/>
    </row>
    <row r="23" spans="1:18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69"/>
    </row>
    <row r="24" spans="1:18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1">
      <formula1>1</formula1>
      <formula2>0</formula2>
    </dataValidation>
    <dataValidation type="date" operator="greaterThanOrEqual" showErrorMessage="1" errorTitle="Data" error="Inserire una data superiore al 1/11/2000" sqref="B21">
      <formula1>36831</formula1>
      <formula2>0</formula2>
    </dataValidation>
    <dataValidation type="textLength" operator="greaterThan" sqref="F18:F21">
      <formula1>1</formula1>
      <formula2>0</formula2>
    </dataValidation>
    <dataValidation type="textLength" operator="greaterThan" allowBlank="1" showErrorMessage="1" sqref="D21:E21 D16:D18 E18:E20">
      <formula1>1</formula1>
      <formula2>0</formula2>
    </dataValidation>
    <dataValidation type="whole" operator="greaterThanOrEqual" allowBlank="1" showErrorMessage="1" errorTitle="Valore" error="Inserire un numero maggiore o uguale a 0 (zero)!" sqref="N11:N21">
      <formula1>0</formula1>
      <formula2>0</formula2>
    </dataValidation>
    <dataValidation type="decimal" operator="greaterThanOrEqual" allowBlank="1" showErrorMessage="1" errorTitle="Valore" error="Inserire un numero maggiore o uguale a 0 (zero)!" sqref="H21:M21 J11:M11 M17:M20 I16:I20 J12:L20 H11:H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topLeftCell="D1" zoomScale="60" zoomScaleNormal="60" workbookViewId="0">
      <selection activeCell="D19" sqref="D19"/>
    </sheetView>
  </sheetViews>
  <sheetFormatPr defaultRowHeight="18.75"/>
  <cols>
    <col min="1" max="1" width="6.7109375" style="1" customWidth="1"/>
    <col min="2" max="2" width="17.7109375" style="2" customWidth="1"/>
    <col min="3" max="3" width="37.5703125" style="2" bestFit="1" customWidth="1"/>
    <col min="4" max="4" width="48.28515625" style="2" bestFit="1" customWidth="1"/>
    <col min="5" max="5" width="22.85546875" style="2" customWidth="1"/>
    <col min="6" max="6" width="38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4" t="s">
        <v>0</v>
      </c>
      <c r="C1" s="114"/>
      <c r="D1" s="115" t="s">
        <v>40</v>
      </c>
      <c r="E1" s="115"/>
      <c r="F1" s="42" t="s">
        <v>75</v>
      </c>
      <c r="G1" s="41" t="s">
        <v>76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944.6</v>
      </c>
      <c r="Q1" s="3" t="s">
        <v>26</v>
      </c>
      <c r="R1" s="79">
        <f>SUM(R11,R14:R20)</f>
        <v>190.52</v>
      </c>
    </row>
    <row r="2" spans="1:18" s="7" customFormat="1" ht="57.75" customHeight="1">
      <c r="A2" s="4"/>
      <c r="B2" s="116" t="s">
        <v>2</v>
      </c>
      <c r="C2" s="116"/>
      <c r="D2" s="115"/>
      <c r="E2" s="115"/>
      <c r="F2" s="8"/>
      <c r="G2" s="8"/>
      <c r="N2" s="9" t="s">
        <v>3</v>
      </c>
      <c r="O2" s="10"/>
      <c r="P2" s="11"/>
      <c r="Q2" s="3" t="s">
        <v>25</v>
      </c>
      <c r="R2" s="79"/>
    </row>
    <row r="3" spans="1:18" s="7" customFormat="1" ht="35.25" customHeight="1">
      <c r="A3" s="4"/>
      <c r="B3" s="116" t="s">
        <v>24</v>
      </c>
      <c r="C3" s="116"/>
      <c r="D3" s="115" t="s">
        <v>41</v>
      </c>
      <c r="E3" s="115"/>
      <c r="N3" s="9" t="s">
        <v>4</v>
      </c>
      <c r="O3" s="10"/>
      <c r="P3" s="49">
        <f>+O7</f>
        <v>944.6</v>
      </c>
      <c r="Q3" s="12"/>
      <c r="R3" s="79">
        <f>SUM(R11:R13,R16,R18)</f>
        <v>190.51999999999998</v>
      </c>
    </row>
    <row r="4" spans="1:18" s="7" customFormat="1" ht="35.25" customHeight="1" thickBot="1">
      <c r="A4" s="4"/>
      <c r="D4" s="13"/>
      <c r="E4" s="13"/>
      <c r="F4" s="9" t="s">
        <v>19</v>
      </c>
      <c r="G4" s="54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79"/>
    </row>
    <row r="5" spans="1:18" s="7" customFormat="1" ht="43.5" customHeight="1" thickTop="1" thickBot="1">
      <c r="A5" s="4"/>
      <c r="B5" s="18" t="s">
        <v>6</v>
      </c>
      <c r="C5" s="19"/>
      <c r="D5" s="46">
        <v>10</v>
      </c>
      <c r="E5" s="13"/>
      <c r="F5" s="9" t="s">
        <v>7</v>
      </c>
      <c r="G5" s="54">
        <v>1.1100000000000001</v>
      </c>
      <c r="N5" s="95" t="s">
        <v>8</v>
      </c>
      <c r="O5" s="95"/>
      <c r="P5" s="45">
        <f>P1-P2-P3-P4</f>
        <v>0</v>
      </c>
      <c r="Q5" s="12"/>
      <c r="R5" s="79">
        <f>R1-R3</f>
        <v>0</v>
      </c>
    </row>
    <row r="6" spans="1:18" s="7" customFormat="1" ht="43.5" customHeight="1" thickTop="1" thickBot="1">
      <c r="A6" s="4"/>
      <c r="B6" s="43" t="s">
        <v>77</v>
      </c>
      <c r="C6" s="43"/>
      <c r="D6" s="13"/>
      <c r="E6" s="13"/>
      <c r="F6" s="9" t="s">
        <v>9</v>
      </c>
      <c r="G6" s="73">
        <v>11.11</v>
      </c>
      <c r="Q6" s="12"/>
    </row>
    <row r="7" spans="1:18" s="7" customFormat="1" ht="27" customHeight="1" thickTop="1" thickBot="1">
      <c r="A7" s="96" t="s">
        <v>27</v>
      </c>
      <c r="B7" s="97"/>
      <c r="C7" s="98"/>
      <c r="D7" s="99" t="s">
        <v>10</v>
      </c>
      <c r="E7" s="100"/>
      <c r="F7" s="100"/>
      <c r="G7" s="74">
        <f t="shared" ref="G7:O7" si="0">SUM(G11:G20)</f>
        <v>0</v>
      </c>
      <c r="H7" s="72">
        <f t="shared" si="0"/>
        <v>0</v>
      </c>
      <c r="I7" s="56">
        <f t="shared" si="0"/>
        <v>0</v>
      </c>
      <c r="J7" s="56">
        <f t="shared" si="0"/>
        <v>172</v>
      </c>
      <c r="K7" s="56">
        <f t="shared" si="0"/>
        <v>28</v>
      </c>
      <c r="L7" s="56">
        <f t="shared" si="0"/>
        <v>294.60000000000002</v>
      </c>
      <c r="M7" s="57">
        <f t="shared" si="0"/>
        <v>450</v>
      </c>
      <c r="N7" s="55">
        <f t="shared" si="0"/>
        <v>944.6</v>
      </c>
      <c r="O7" s="58">
        <f t="shared" si="0"/>
        <v>944.6</v>
      </c>
      <c r="P7" s="12">
        <f>+N7-SUM(H7:M7)</f>
        <v>0</v>
      </c>
    </row>
    <row r="8" spans="1:18" ht="36" customHeight="1" thickTop="1" thickBot="1">
      <c r="A8" s="101"/>
      <c r="B8" s="102" t="s">
        <v>11</v>
      </c>
      <c r="C8" s="102" t="s">
        <v>12</v>
      </c>
      <c r="D8" s="103" t="s">
        <v>23</v>
      </c>
      <c r="E8" s="102" t="s">
        <v>30</v>
      </c>
      <c r="F8" s="105" t="s">
        <v>29</v>
      </c>
      <c r="G8" s="106" t="s">
        <v>13</v>
      </c>
      <c r="H8" s="108" t="s">
        <v>14</v>
      </c>
      <c r="I8" s="109" t="s">
        <v>32</v>
      </c>
      <c r="J8" s="110" t="s">
        <v>34</v>
      </c>
      <c r="K8" s="110" t="s">
        <v>33</v>
      </c>
      <c r="L8" s="111" t="s">
        <v>20</v>
      </c>
      <c r="M8" s="112"/>
      <c r="N8" s="94" t="s">
        <v>15</v>
      </c>
      <c r="O8" s="113" t="s">
        <v>16</v>
      </c>
      <c r="P8" s="86" t="s">
        <v>17</v>
      </c>
      <c r="Q8" s="2"/>
      <c r="R8" s="87" t="s">
        <v>35</v>
      </c>
    </row>
    <row r="9" spans="1:18" ht="36" customHeight="1" thickTop="1" thickBot="1">
      <c r="A9" s="101"/>
      <c r="B9" s="102" t="s">
        <v>11</v>
      </c>
      <c r="C9" s="102"/>
      <c r="D9" s="104"/>
      <c r="E9" s="102"/>
      <c r="F9" s="105"/>
      <c r="G9" s="107"/>
      <c r="H9" s="108" t="s">
        <v>32</v>
      </c>
      <c r="I9" s="109" t="s">
        <v>32</v>
      </c>
      <c r="J9" s="109"/>
      <c r="K9" s="109" t="s">
        <v>31</v>
      </c>
      <c r="L9" s="90" t="s">
        <v>21</v>
      </c>
      <c r="M9" s="92" t="s">
        <v>22</v>
      </c>
      <c r="N9" s="94"/>
      <c r="O9" s="113"/>
      <c r="P9" s="86"/>
      <c r="Q9" s="2"/>
      <c r="R9" s="88"/>
    </row>
    <row r="10" spans="1:18" ht="37.5" customHeight="1" thickTop="1" thickBot="1">
      <c r="A10" s="101"/>
      <c r="B10" s="102"/>
      <c r="C10" s="102"/>
      <c r="D10" s="104"/>
      <c r="E10" s="102"/>
      <c r="F10" s="105"/>
      <c r="G10" s="71" t="s">
        <v>18</v>
      </c>
      <c r="H10" s="108"/>
      <c r="I10" s="109"/>
      <c r="J10" s="109"/>
      <c r="K10" s="109"/>
      <c r="L10" s="91"/>
      <c r="M10" s="93"/>
      <c r="N10" s="94"/>
      <c r="O10" s="113"/>
      <c r="P10" s="86"/>
      <c r="Q10" s="2"/>
      <c r="R10" s="89"/>
    </row>
    <row r="11" spans="1:18" ht="30" customHeight="1" thickTop="1">
      <c r="A11" s="20">
        <v>1</v>
      </c>
      <c r="B11" s="38">
        <v>41701</v>
      </c>
      <c r="C11" s="80" t="s">
        <v>78</v>
      </c>
      <c r="D11" s="81" t="s">
        <v>79</v>
      </c>
      <c r="E11" s="82" t="s">
        <v>80</v>
      </c>
      <c r="F11" s="82" t="s">
        <v>81</v>
      </c>
      <c r="G11" s="23"/>
      <c r="H11" s="24">
        <f>IF($D$3="si",($G$5/$G$6*G11),IF($D$3="no",G11*$G$4,0))</f>
        <v>0</v>
      </c>
      <c r="I11" s="25"/>
      <c r="J11" s="26"/>
      <c r="K11" s="50"/>
      <c r="L11" s="28"/>
      <c r="M11" s="29">
        <v>105</v>
      </c>
      <c r="N11" s="83">
        <f>SUM(H11:M11)</f>
        <v>105</v>
      </c>
      <c r="O11" s="34">
        <v>105</v>
      </c>
      <c r="P11" s="32" t="str">
        <f>IF(F11="Milano","X","")</f>
        <v/>
      </c>
      <c r="Q11" s="2"/>
      <c r="R11" s="84">
        <v>21.13</v>
      </c>
    </row>
    <row r="12" spans="1:18" ht="46.5" customHeight="1">
      <c r="A12" s="20">
        <v>2</v>
      </c>
      <c r="B12" s="38">
        <v>41703</v>
      </c>
      <c r="C12" s="80" t="s">
        <v>78</v>
      </c>
      <c r="D12" s="81" t="s">
        <v>88</v>
      </c>
      <c r="E12" s="82" t="s">
        <v>80</v>
      </c>
      <c r="F12" s="82" t="s">
        <v>81</v>
      </c>
      <c r="G12" s="70"/>
      <c r="H12" s="24">
        <f>IF($D$3="si",($G$5/$G$6*G12),IF($D$3="no",G12*$G$4,0))</f>
        <v>0</v>
      </c>
      <c r="I12" s="25"/>
      <c r="J12" s="26"/>
      <c r="K12" s="50"/>
      <c r="L12" s="50"/>
      <c r="M12" s="29"/>
      <c r="N12" s="83">
        <f>SUM(H12:M12)</f>
        <v>0</v>
      </c>
      <c r="O12" s="31">
        <v>100</v>
      </c>
      <c r="P12" s="32"/>
      <c r="Q12" s="2"/>
      <c r="R12" s="51">
        <v>20.190000000000001</v>
      </c>
    </row>
    <row r="13" spans="1:18" ht="30" customHeight="1">
      <c r="A13" s="20">
        <v>3</v>
      </c>
      <c r="B13" s="38">
        <v>41703</v>
      </c>
      <c r="C13" s="80" t="s">
        <v>78</v>
      </c>
      <c r="D13" s="81" t="s">
        <v>82</v>
      </c>
      <c r="E13" s="82" t="s">
        <v>80</v>
      </c>
      <c r="F13" s="82" t="s">
        <v>81</v>
      </c>
      <c r="G13" s="23"/>
      <c r="H13" s="24">
        <f>IF($D$3="si",($G$5/$G$6*G13),IF($D$3="no",G13*$G$4,0))</f>
        <v>0</v>
      </c>
      <c r="I13" s="25"/>
      <c r="J13" s="26"/>
      <c r="K13" s="50"/>
      <c r="L13" s="28"/>
      <c r="M13" s="29"/>
      <c r="N13" s="83">
        <f>SUM(H13:M13)</f>
        <v>0</v>
      </c>
      <c r="O13" s="34">
        <v>100</v>
      </c>
      <c r="P13" s="32"/>
      <c r="Q13" s="2"/>
      <c r="R13" s="51">
        <v>20.190000000000001</v>
      </c>
    </row>
    <row r="14" spans="1:18" ht="30" customHeight="1">
      <c r="A14" s="20">
        <v>4</v>
      </c>
      <c r="B14" s="38">
        <v>41703</v>
      </c>
      <c r="C14" s="80" t="s">
        <v>78</v>
      </c>
      <c r="D14" s="81" t="s">
        <v>83</v>
      </c>
      <c r="E14" s="82" t="s">
        <v>80</v>
      </c>
      <c r="F14" s="82" t="s">
        <v>81</v>
      </c>
      <c r="G14" s="23"/>
      <c r="H14" s="24">
        <f t="shared" ref="H14:H19" si="1">IF($D$3="si",($G$5/$G$6*G14),IF($D$3="no",G14*$G$4,0))</f>
        <v>0</v>
      </c>
      <c r="I14" s="25"/>
      <c r="J14" s="26">
        <v>74</v>
      </c>
      <c r="K14" s="50"/>
      <c r="L14" s="28"/>
      <c r="M14" s="29"/>
      <c r="N14" s="83">
        <f t="shared" ref="N14:N19" si="2">SUM(H14:M14)</f>
        <v>74</v>
      </c>
      <c r="O14" s="34"/>
      <c r="P14" s="32" t="str">
        <f t="shared" ref="P14:P19" si="3">IF(F14="Milano","X","")</f>
        <v/>
      </c>
      <c r="Q14" s="2"/>
      <c r="R14" s="85">
        <v>14.85</v>
      </c>
    </row>
    <row r="15" spans="1:18" ht="42.75" customHeight="1">
      <c r="A15" s="20">
        <v>5</v>
      </c>
      <c r="B15" s="38">
        <v>41703</v>
      </c>
      <c r="C15" s="80" t="s">
        <v>78</v>
      </c>
      <c r="D15" s="81" t="s">
        <v>84</v>
      </c>
      <c r="E15" s="82" t="s">
        <v>80</v>
      </c>
      <c r="F15" s="82" t="s">
        <v>81</v>
      </c>
      <c r="G15" s="23"/>
      <c r="H15" s="24">
        <f t="shared" si="1"/>
        <v>0</v>
      </c>
      <c r="I15" s="25"/>
      <c r="J15" s="26">
        <v>85</v>
      </c>
      <c r="K15" s="50"/>
      <c r="L15" s="28"/>
      <c r="M15" s="29"/>
      <c r="N15" s="83">
        <f t="shared" si="2"/>
        <v>85</v>
      </c>
      <c r="O15" s="34"/>
      <c r="P15" s="32" t="str">
        <f t="shared" si="3"/>
        <v/>
      </c>
      <c r="Q15" s="2"/>
      <c r="R15" s="52">
        <v>17.149999999999999</v>
      </c>
    </row>
    <row r="16" spans="1:18" ht="30" customHeight="1">
      <c r="A16" s="20">
        <v>6</v>
      </c>
      <c r="B16" s="38">
        <v>41703</v>
      </c>
      <c r="C16" s="80" t="s">
        <v>78</v>
      </c>
      <c r="D16" s="21" t="s">
        <v>85</v>
      </c>
      <c r="E16" s="82" t="s">
        <v>80</v>
      </c>
      <c r="F16" s="82" t="s">
        <v>81</v>
      </c>
      <c r="G16" s="23"/>
      <c r="H16" s="24">
        <f t="shared" si="1"/>
        <v>0</v>
      </c>
      <c r="I16" s="25"/>
      <c r="J16" s="26"/>
      <c r="K16" s="50"/>
      <c r="L16" s="28"/>
      <c r="M16" s="29">
        <v>345</v>
      </c>
      <c r="N16" s="83">
        <v>345</v>
      </c>
      <c r="O16" s="34">
        <v>345</v>
      </c>
      <c r="P16" s="32" t="str">
        <f t="shared" si="3"/>
        <v/>
      </c>
      <c r="Q16" s="2"/>
      <c r="R16" s="52">
        <v>69.62</v>
      </c>
    </row>
    <row r="17" spans="1:18" ht="41.25" customHeight="1">
      <c r="A17" s="20">
        <v>7</v>
      </c>
      <c r="B17" s="38">
        <v>41704</v>
      </c>
      <c r="C17" s="80" t="s">
        <v>78</v>
      </c>
      <c r="D17" s="81" t="s">
        <v>86</v>
      </c>
      <c r="E17" s="82" t="s">
        <v>80</v>
      </c>
      <c r="F17" s="82" t="s">
        <v>81</v>
      </c>
      <c r="G17" s="23"/>
      <c r="H17" s="24">
        <f t="shared" si="1"/>
        <v>0</v>
      </c>
      <c r="I17" s="25"/>
      <c r="J17" s="26">
        <v>13</v>
      </c>
      <c r="K17" s="50"/>
      <c r="L17" s="28"/>
      <c r="M17" s="29"/>
      <c r="N17" s="83">
        <f t="shared" si="2"/>
        <v>13</v>
      </c>
      <c r="O17" s="34"/>
      <c r="P17" s="32" t="str">
        <f t="shared" si="3"/>
        <v/>
      </c>
      <c r="Q17" s="2"/>
      <c r="R17" s="52">
        <v>2.65</v>
      </c>
    </row>
    <row r="18" spans="1:18" ht="30" customHeight="1">
      <c r="A18" s="20">
        <v>8</v>
      </c>
      <c r="B18" s="38">
        <v>41704</v>
      </c>
      <c r="C18" s="80" t="s">
        <v>78</v>
      </c>
      <c r="D18" s="21" t="s">
        <v>89</v>
      </c>
      <c r="E18" s="82" t="s">
        <v>80</v>
      </c>
      <c r="F18" s="82" t="s">
        <v>81</v>
      </c>
      <c r="G18" s="23"/>
      <c r="H18" s="24">
        <f t="shared" si="1"/>
        <v>0</v>
      </c>
      <c r="I18" s="25"/>
      <c r="J18" s="26"/>
      <c r="K18" s="50"/>
      <c r="L18" s="28">
        <v>294.60000000000002</v>
      </c>
      <c r="M18" s="29"/>
      <c r="N18" s="83">
        <f t="shared" si="2"/>
        <v>294.60000000000002</v>
      </c>
      <c r="O18" s="34">
        <v>294.60000000000002</v>
      </c>
      <c r="P18" s="32" t="str">
        <f t="shared" si="3"/>
        <v/>
      </c>
      <c r="Q18" s="2"/>
      <c r="R18" s="52">
        <v>59.39</v>
      </c>
    </row>
    <row r="19" spans="1:18" ht="30" customHeight="1">
      <c r="A19" s="20">
        <v>9</v>
      </c>
      <c r="B19" s="38">
        <v>41704</v>
      </c>
      <c r="C19" s="80" t="s">
        <v>78</v>
      </c>
      <c r="D19" s="81" t="s">
        <v>87</v>
      </c>
      <c r="E19" s="82" t="s">
        <v>80</v>
      </c>
      <c r="F19" s="82" t="s">
        <v>81</v>
      </c>
      <c r="G19" s="23"/>
      <c r="H19" s="24">
        <f t="shared" si="1"/>
        <v>0</v>
      </c>
      <c r="I19" s="25"/>
      <c r="J19" s="26"/>
      <c r="K19" s="50">
        <v>20</v>
      </c>
      <c r="L19" s="28"/>
      <c r="M19" s="29"/>
      <c r="N19" s="83">
        <f t="shared" si="2"/>
        <v>20</v>
      </c>
      <c r="O19" s="34"/>
      <c r="P19" s="32" t="str">
        <f t="shared" si="3"/>
        <v/>
      </c>
      <c r="Q19" s="2"/>
      <c r="R19" s="52">
        <v>4.0999999999999996</v>
      </c>
    </row>
    <row r="20" spans="1:18" ht="30" customHeight="1">
      <c r="A20" s="20">
        <v>10</v>
      </c>
      <c r="B20" s="38">
        <v>41704</v>
      </c>
      <c r="C20" s="80" t="s">
        <v>78</v>
      </c>
      <c r="D20" s="21" t="s">
        <v>74</v>
      </c>
      <c r="E20" s="82" t="s">
        <v>80</v>
      </c>
      <c r="F20" s="82" t="s">
        <v>81</v>
      </c>
      <c r="G20" s="70"/>
      <c r="H20" s="24">
        <f t="shared" ref="H20" si="4">IF($D$3="si",($G$5/$G$6*G20),IF($D$3="no",G20*$G$4,0))</f>
        <v>0</v>
      </c>
      <c r="I20" s="25"/>
      <c r="J20" s="26"/>
      <c r="K20" s="50">
        <v>8</v>
      </c>
      <c r="L20" s="50"/>
      <c r="M20" s="29"/>
      <c r="N20" s="30">
        <f t="shared" ref="N20" si="5">SUM(H20:M20)</f>
        <v>8</v>
      </c>
      <c r="O20" s="31"/>
      <c r="P20" s="32" t="str">
        <f t="shared" ref="P20" si="6">IF(F20="Milano","X","")</f>
        <v/>
      </c>
      <c r="Q20" s="2"/>
      <c r="R20" s="51">
        <v>1.63</v>
      </c>
    </row>
    <row r="21" spans="1:18">
      <c r="A21" s="59"/>
      <c r="B21" s="60"/>
      <c r="C21" s="61"/>
      <c r="D21" s="62"/>
      <c r="E21" s="62"/>
      <c r="F21" s="63"/>
      <c r="G21" s="64"/>
      <c r="H21" s="65"/>
      <c r="I21" s="66"/>
      <c r="J21" s="66"/>
      <c r="K21" s="66"/>
      <c r="L21" s="66"/>
      <c r="M21" s="66"/>
      <c r="N21" s="67"/>
      <c r="O21" s="68"/>
      <c r="P21" s="69"/>
    </row>
    <row r="22" spans="1:18">
      <c r="A22" s="47"/>
      <c r="B22" s="53" t="s">
        <v>36</v>
      </c>
      <c r="C22" s="53"/>
      <c r="D22" s="53"/>
      <c r="E22" s="48"/>
      <c r="F22" s="48"/>
      <c r="G22" s="53" t="s">
        <v>38</v>
      </c>
      <c r="H22" s="53"/>
      <c r="I22" s="53"/>
      <c r="J22" s="48"/>
      <c r="K22" s="48"/>
      <c r="L22" s="53" t="s">
        <v>37</v>
      </c>
      <c r="M22" s="53"/>
      <c r="N22" s="53"/>
      <c r="O22" s="48"/>
      <c r="P22" s="69"/>
    </row>
    <row r="23" spans="1:18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69"/>
    </row>
    <row r="24" spans="1:18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1:M21 M18:M20 I17:I20 J14:L20 H13:H20 H11 J11:L11 J12:M13 H12:I12">
      <formula1>0</formula1>
      <formula2>0</formula2>
    </dataValidation>
    <dataValidation type="whole" operator="greaterThanOrEqual" allowBlank="1" showErrorMessage="1" errorTitle="Valore" error="Inserire un numero maggiore o uguale a 0 (zero)!" sqref="N11:N21">
      <formula1>0</formula1>
      <formula2>0</formula2>
    </dataValidation>
    <dataValidation type="textLength" operator="greaterThan" allowBlank="1" showErrorMessage="1" sqref="D21:E21 E20">
      <formula1>1</formula1>
      <formula2>0</formula2>
    </dataValidation>
    <dataValidation type="textLength" operator="greaterThan" sqref="F20:F21">
      <formula1>1</formula1>
      <formula2>0</formula2>
    </dataValidation>
    <dataValidation type="date" operator="greaterThanOrEqual" showErrorMessage="1" errorTitle="Data" error="Inserire una data superiore al 1/11/2000" sqref="B21">
      <formula1>36831</formula1>
      <formula2>0</formula2>
    </dataValidation>
    <dataValidation type="textLength" operator="greaterThan" allowBlank="1" sqref="C21">
      <formula1>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EURO</vt:lpstr>
      <vt:lpstr>GBP</vt:lpstr>
      <vt:lpstr>AED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2014-03-13T17:27:05Z</cp:lastPrinted>
  <dcterms:created xsi:type="dcterms:W3CDTF">2007-03-06T14:42:56Z</dcterms:created>
  <dcterms:modified xsi:type="dcterms:W3CDTF">2014-03-17T18:09:12Z</dcterms:modified>
</cp:coreProperties>
</file>