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440" windowHeight="14280" tabRatio="433" activeTab="3"/>
  </bookViews>
  <sheets>
    <sheet name="Nota Spese Italia" sheetId="1" r:id="rId1"/>
    <sheet name="Nota Spese SAR" sheetId="2" r:id="rId2"/>
    <sheet name="Nota Spese GBP" sheetId="3" r:id="rId3"/>
    <sheet name="Nota Spese USD" sheetId="4" r:id="rId4"/>
  </sheets>
  <definedNames>
    <definedName name="_xlnm.Print_Area" localSheetId="0">'Nota Spese Italia'!$A$1:$S$43</definedName>
    <definedName name="_xlnm.Print_Titles" localSheetId="0">'Nota Spese Italia'!$7:$10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1" i="4"/>
  <c r="H11"/>
  <c r="N11"/>
  <c r="N7"/>
  <c r="H7"/>
  <c r="I7"/>
  <c r="J7"/>
  <c r="K7"/>
  <c r="L7"/>
  <c r="M7"/>
  <c r="P7"/>
  <c r="O7"/>
  <c r="G7"/>
  <c r="R1"/>
  <c r="R3"/>
  <c r="R5"/>
  <c r="P1"/>
  <c r="P3"/>
  <c r="P5"/>
  <c r="M1"/>
  <c r="R3" i="3"/>
  <c r="R1"/>
  <c r="R5"/>
  <c r="N11"/>
  <c r="P1"/>
  <c r="P21"/>
  <c r="H21"/>
  <c r="N21"/>
  <c r="P20"/>
  <c r="H20"/>
  <c r="N20"/>
  <c r="P19"/>
  <c r="H19"/>
  <c r="N19"/>
  <c r="P18"/>
  <c r="H18"/>
  <c r="N18"/>
  <c r="P17"/>
  <c r="H17"/>
  <c r="P16"/>
  <c r="H16"/>
  <c r="N16"/>
  <c r="P14"/>
  <c r="H14"/>
  <c r="N14"/>
  <c r="P13"/>
  <c r="H13"/>
  <c r="N13"/>
  <c r="P11"/>
  <c r="H11"/>
  <c r="N7"/>
  <c r="H7"/>
  <c r="I7"/>
  <c r="J7"/>
  <c r="K7"/>
  <c r="L7"/>
  <c r="M7"/>
  <c r="P7"/>
  <c r="O7"/>
  <c r="G7"/>
  <c r="P3"/>
  <c r="P5"/>
  <c r="M1"/>
  <c r="R5" i="2"/>
  <c r="R3"/>
  <c r="R1"/>
  <c r="P19"/>
  <c r="H19"/>
  <c r="N19"/>
  <c r="P18"/>
  <c r="H18"/>
  <c r="N18"/>
  <c r="P16"/>
  <c r="H16"/>
  <c r="N16"/>
  <c r="P14"/>
  <c r="H14"/>
  <c r="N14"/>
  <c r="P11"/>
  <c r="H11"/>
  <c r="N11"/>
  <c r="N7"/>
  <c r="H7"/>
  <c r="I7"/>
  <c r="J7"/>
  <c r="K7"/>
  <c r="L7"/>
  <c r="M7"/>
  <c r="P7"/>
  <c r="O7"/>
  <c r="G7"/>
  <c r="P1"/>
  <c r="P3"/>
  <c r="P5"/>
  <c r="M1"/>
  <c r="P36" i="1"/>
  <c r="H36"/>
  <c r="N36"/>
  <c r="P35"/>
  <c r="N35"/>
  <c r="P34"/>
  <c r="H34"/>
  <c r="N34"/>
  <c r="P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H25"/>
  <c r="N25"/>
  <c r="P24"/>
  <c r="H24"/>
  <c r="N24"/>
  <c r="P23"/>
  <c r="H23"/>
  <c r="N23"/>
  <c r="P22"/>
  <c r="H22"/>
  <c r="N22"/>
  <c r="P21"/>
  <c r="H21"/>
  <c r="N21"/>
  <c r="P20"/>
  <c r="H20"/>
  <c r="N20"/>
  <c r="P19"/>
  <c r="H19"/>
  <c r="N19"/>
  <c r="P18"/>
  <c r="H18"/>
  <c r="N18"/>
  <c r="P17"/>
  <c r="H17"/>
  <c r="N17"/>
  <c r="P16"/>
  <c r="H16"/>
  <c r="N16"/>
  <c r="P15"/>
  <c r="H15"/>
  <c r="N15"/>
  <c r="P14"/>
  <c r="H14"/>
  <c r="N14"/>
  <c r="P13"/>
  <c r="H13"/>
  <c r="N13"/>
  <c r="P12"/>
  <c r="H12"/>
  <c r="N12"/>
  <c r="P11"/>
  <c r="H11"/>
  <c r="N11"/>
  <c r="H7"/>
  <c r="I7"/>
  <c r="J7"/>
  <c r="K7"/>
  <c r="L7"/>
  <c r="M7"/>
  <c r="P1"/>
  <c r="O7"/>
  <c r="P3"/>
  <c r="P5"/>
  <c r="G7"/>
  <c r="N7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<sst xmlns="http://schemas.openxmlformats.org/spreadsheetml/2006/main" count="309" uniqueCount="88">
  <si>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</si>
  <si>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</si>
  <si>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</si>
  <si>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</si>
  <si>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</si>
  <si>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</si>
  <si>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</si>
  <si>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</si>
  <si>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</si>
  <si>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</si>
  <si>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</si>
  <si>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</si>
  <si>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</si>
  <si>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</si>
  <si>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</si>
  <si>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</si>
  <si>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</si>
  <si>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</si>
  <si>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</si>
  <si>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</si>
  <si>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</si>
  <si>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</si>
  <si>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</si>
  <si>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</si>
  <si>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</si>
  <si>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</si>
  <si>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</si>
  <si>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</si>
  <si>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</si>
  <si>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</si>
  <si>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</si>
  <si>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</si>
  <si>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</si>
  <si>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</si>
  <si>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</si>
  <si>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</si>
  <si>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</si>
  <si>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</si>
  <si>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</si>
  <si>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Mostapha Maanna</t>
  </si>
  <si>
    <t>taxi</t>
  </si>
  <si>
    <t>Viaggio a Venezia</t>
  </si>
  <si>
    <t>park to fly</t>
  </si>
  <si>
    <t>Treno</t>
  </si>
  <si>
    <t>City pass venezia</t>
  </si>
  <si>
    <t>Pranzo</t>
  </si>
  <si>
    <t>pasto</t>
  </si>
  <si>
    <t>caffe</t>
  </si>
  <si>
    <t>pranzo</t>
  </si>
  <si>
    <t>panino</t>
  </si>
  <si>
    <t>benzina</t>
  </si>
  <si>
    <t>a/r malpensa torino</t>
  </si>
  <si>
    <t>Fiera</t>
  </si>
  <si>
    <t>Parcheggio</t>
  </si>
  <si>
    <t>Easyget speedyboarding e scelta posto</t>
  </si>
  <si>
    <t>Demo</t>
  </si>
  <si>
    <t>02_01</t>
  </si>
  <si>
    <t>hotel milano</t>
  </si>
  <si>
    <t>colazione</t>
  </si>
  <si>
    <t>Training</t>
  </si>
  <si>
    <t>No</t>
  </si>
  <si>
    <t>SPESE ESTERO</t>
  </si>
  <si>
    <t>Paese</t>
  </si>
  <si>
    <t>Valuta</t>
  </si>
  <si>
    <t>SPESE VITTO / ALLOGGIO</t>
  </si>
  <si>
    <t>Controvalore € Carta Credito</t>
  </si>
  <si>
    <t>Taxi airport</t>
  </si>
  <si>
    <t>Riyadh</t>
  </si>
  <si>
    <t>SAR</t>
  </si>
  <si>
    <t>Internet</t>
  </si>
  <si>
    <t>Hotel</t>
  </si>
  <si>
    <t>Cena</t>
  </si>
  <si>
    <t xml:space="preserve">Taxi </t>
  </si>
  <si>
    <t>(importi in Valuta SAR)</t>
  </si>
  <si>
    <t>02_02</t>
  </si>
  <si>
    <t>London</t>
  </si>
  <si>
    <t>GBP</t>
  </si>
  <si>
    <t>Taxi- Airport</t>
  </si>
  <si>
    <t>Taxi-Airport</t>
  </si>
  <si>
    <t>Taxi</t>
  </si>
  <si>
    <t>Prelievo</t>
  </si>
  <si>
    <t>Acqua</t>
  </si>
  <si>
    <t>02_03</t>
  </si>
  <si>
    <t>(importi in Valuta GBP)</t>
  </si>
  <si>
    <t>Extra Hotel</t>
  </si>
  <si>
    <t>(importi in Valuta USD)</t>
  </si>
  <si>
    <t>Visa</t>
  </si>
  <si>
    <t>USD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</si>
</sst>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4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i/>
      <sz val="20"/>
      <color indexed="10"/>
      <name val="Gulim"/>
      <family val="2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</fills>
  <borders count="8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ck">
        <color rgb="FF000000"/>
      </left>
      <right/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ck">
        <color rgb="FF000000"/>
      </right>
      <top style="hair">
        <color rgb="FF000000"/>
      </top>
      <bottom style="hair">
        <color rgb="FF000000"/>
      </bottom>
      <diagonal/>
    </border>
    <border>
      <left/>
      <right style="thick">
        <color rgb="FF000000"/>
      </right>
      <top/>
      <bottom style="hair">
        <color rgb="FF000000"/>
      </bottom>
      <diagonal/>
    </border>
  </borders>
  <cellStyleXfs count="26">
    <xf numFmtId="0" fontId="0" fillId="0" borderId="0"/>
    <xf numFmtId="164" fontId="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71" fontId="1" fillId="0" borderId="14" xfId="0" applyNumberFormat="1" applyFont="1" applyBorder="1" applyAlignment="1" applyProtection="1">
      <alignment horizontal="right" vertical="center"/>
      <protection locked="0"/>
    </xf>
    <xf numFmtId="171" fontId="1" fillId="0" borderId="16" xfId="0" applyNumberFormat="1" applyFont="1" applyBorder="1" applyAlignment="1" applyProtection="1">
      <alignment horizontal="righ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64" fontId="1" fillId="3" borderId="18" xfId="1" applyFont="1" applyFill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vertical="center"/>
    </xf>
    <xf numFmtId="169" fontId="1" fillId="6" borderId="20" xfId="0" applyNumberFormat="1" applyFont="1" applyFill="1" applyBorder="1" applyAlignment="1" applyProtection="1">
      <alignment horizontal="center" vertical="center"/>
    </xf>
    <xf numFmtId="4" fontId="1" fillId="4" borderId="18" xfId="0" applyNumberFormat="1" applyFont="1" applyFill="1" applyBorder="1" applyAlignment="1" applyProtection="1">
      <alignment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5" xfId="0" applyNumberFormat="1" applyFont="1" applyBorder="1" applyAlignment="1" applyProtection="1">
      <alignment horizontal="center" vertical="center" wrapText="1"/>
    </xf>
    <xf numFmtId="0" fontId="1" fillId="8" borderId="30" xfId="0" applyNumberFormat="1" applyFont="1" applyFill="1" applyBorder="1" applyAlignment="1" applyProtection="1">
      <alignment horizontal="center" vertical="center"/>
    </xf>
    <xf numFmtId="0" fontId="1" fillId="8" borderId="31" xfId="0" applyNumberFormat="1" applyFont="1" applyFill="1" applyBorder="1" applyAlignment="1" applyProtection="1">
      <alignment vertical="center"/>
    </xf>
    <xf numFmtId="0" fontId="1" fillId="8" borderId="32" xfId="0" applyNumberFormat="1" applyFont="1" applyFill="1" applyBorder="1" applyAlignment="1" applyProtection="1">
      <alignment vertical="center"/>
    </xf>
    <xf numFmtId="0" fontId="2" fillId="7" borderId="26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5" xfId="0" applyFont="1" applyFill="1" applyBorder="1" applyAlignment="1" applyProtection="1">
      <alignment horizontal="center" vertical="center"/>
    </xf>
    <xf numFmtId="168" fontId="1" fillId="2" borderId="46" xfId="0" applyNumberFormat="1" applyFont="1" applyFill="1" applyBorder="1" applyAlignment="1" applyProtection="1">
      <alignment horizontal="right" vertical="center"/>
    </xf>
    <xf numFmtId="168" fontId="1" fillId="2" borderId="47" xfId="0" applyNumberFormat="1" applyFont="1" applyFill="1" applyBorder="1" applyAlignment="1" applyProtection="1">
      <alignment horizontal="right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0" fontId="1" fillId="9" borderId="50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38" fontId="1" fillId="0" borderId="18" xfId="0" applyNumberFormat="1" applyFont="1" applyBorder="1" applyAlignment="1" applyProtection="1">
      <alignment horizontal="center" vertical="center"/>
      <protection locked="0"/>
    </xf>
    <xf numFmtId="4" fontId="1" fillId="9" borderId="0" xfId="0" applyNumberFormat="1" applyFont="1" applyFill="1" applyAlignment="1" applyProtection="1">
      <alignment vertical="center"/>
    </xf>
    <xf numFmtId="0" fontId="2" fillId="0" borderId="22" xfId="0" applyFont="1" applyBorder="1" applyAlignment="1" applyProtection="1">
      <alignment horizontal="center" vertical="center" textRotation="180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1" fillId="6" borderId="29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6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4" fontId="1" fillId="0" borderId="38" xfId="0" applyNumberFormat="1" applyFont="1" applyBorder="1" applyAlignment="1" applyProtection="1">
      <alignment horizontal="center" vertical="center" wrapText="1"/>
    </xf>
    <xf numFmtId="4" fontId="1" fillId="0" borderId="22" xfId="0" applyNumberFormat="1" applyFont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49" fontId="2" fillId="4" borderId="23" xfId="0" applyNumberFormat="1" applyFont="1" applyFill="1" applyBorder="1" applyAlignment="1" applyProtection="1">
      <alignment horizontal="left" vertical="center"/>
    </xf>
    <xf numFmtId="49" fontId="2" fillId="4" borderId="23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2" fillId="5" borderId="24" xfId="0" applyNumberFormat="1" applyFont="1" applyFill="1" applyBorder="1" applyAlignment="1" applyProtection="1">
      <alignment horizontal="center" vertical="center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3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0" fontId="1" fillId="10" borderId="51" xfId="0" applyNumberFormat="1" applyFont="1" applyFill="1" applyBorder="1" applyAlignment="1" applyProtection="1">
      <alignment horizontal="center" vertical="center"/>
    </xf>
    <xf numFmtId="0" fontId="1" fillId="10" borderId="52" xfId="0" applyNumberFormat="1" applyFont="1" applyFill="1" applyBorder="1" applyAlignment="1" applyProtection="1">
      <alignment horizontal="center" vertical="center"/>
    </xf>
    <xf numFmtId="0" fontId="1" fillId="10" borderId="53" xfId="0" applyNumberFormat="1" applyFont="1" applyFill="1" applyBorder="1" applyAlignment="1" applyProtection="1">
      <alignment horizontal="center" vertical="center"/>
    </xf>
    <xf numFmtId="38" fontId="1" fillId="2" borderId="33" xfId="0" applyNumberFormat="1" applyFont="1" applyFill="1" applyBorder="1" applyAlignment="1" applyProtection="1">
      <alignment horizontal="center" vertical="center"/>
    </xf>
    <xf numFmtId="38" fontId="1" fillId="2" borderId="34" xfId="0" applyNumberFormat="1" applyFont="1" applyFill="1" applyBorder="1" applyAlignment="1" applyProtection="1">
      <alignment horizontal="center" vertical="center"/>
    </xf>
    <xf numFmtId="38" fontId="1" fillId="2" borderId="54" xfId="0" applyNumberFormat="1" applyFont="1" applyFill="1" applyBorder="1" applyAlignment="1" applyProtection="1">
      <alignment horizontal="center" vertical="center"/>
    </xf>
    <xf numFmtId="4" fontId="1" fillId="2" borderId="55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2" xfId="0" applyNumberFormat="1" applyFont="1" applyFill="1" applyBorder="1" applyAlignment="1" applyProtection="1">
      <alignment horizontal="right" vertical="center"/>
    </xf>
    <xf numFmtId="0" fontId="2" fillId="7" borderId="55" xfId="0" applyFont="1" applyFill="1" applyBorder="1" applyAlignment="1" applyProtection="1">
      <alignment horizontal="center" vertical="center" wrapText="1"/>
    </xf>
    <xf numFmtId="0" fontId="2" fillId="7" borderId="27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2" fillId="7" borderId="55" xfId="0" applyFont="1" applyFill="1" applyBorder="1" applyAlignment="1" applyProtection="1">
      <alignment horizontal="center" vertical="center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38" fontId="1" fillId="0" borderId="67" xfId="0" applyNumberFormat="1" applyFont="1" applyBorder="1" applyAlignment="1" applyProtection="1">
      <alignment horizontal="center" vertical="center"/>
      <protection locked="0"/>
    </xf>
    <xf numFmtId="171" fontId="1" fillId="0" borderId="68" xfId="0" applyNumberFormat="1" applyFont="1" applyBorder="1" applyAlignment="1" applyProtection="1">
      <alignment horizontal="right" vertical="center"/>
    </xf>
    <xf numFmtId="171" fontId="1" fillId="0" borderId="69" xfId="0" applyNumberFormat="1" applyFont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vertical="center"/>
    </xf>
    <xf numFmtId="169" fontId="1" fillId="11" borderId="71" xfId="0" applyNumberFormat="1" applyFont="1" applyFill="1" applyBorder="1" applyAlignment="1">
      <alignment horizontal="center" vertical="center"/>
    </xf>
    <xf numFmtId="170" fontId="1" fillId="0" borderId="72" xfId="0" applyNumberFormat="1" applyFont="1" applyBorder="1" applyAlignment="1" applyProtection="1">
      <alignment horizontal="center" vertical="center"/>
      <protection locked="0"/>
    </xf>
    <xf numFmtId="49" fontId="1" fillId="0" borderId="73" xfId="0" applyNumberFormat="1" applyFont="1" applyBorder="1" applyAlignment="1" applyProtection="1">
      <alignment horizontal="left" vertical="center"/>
      <protection locked="0"/>
    </xf>
    <xf numFmtId="0" fontId="1" fillId="0" borderId="73" xfId="0" applyFont="1" applyBorder="1" applyAlignment="1" applyProtection="1">
      <alignment horizontal="left" vertical="center"/>
      <protection locked="0"/>
    </xf>
    <xf numFmtId="0" fontId="1" fillId="0" borderId="74" xfId="0" applyFont="1" applyBorder="1" applyAlignment="1" applyProtection="1">
      <alignment horizontal="left" vertical="center"/>
      <protection locked="0"/>
    </xf>
    <xf numFmtId="0" fontId="1" fillId="0" borderId="75" xfId="0" applyFont="1" applyBorder="1" applyAlignment="1" applyProtection="1">
      <alignment vertical="center"/>
      <protection locked="0"/>
    </xf>
    <xf numFmtId="38" fontId="1" fillId="0" borderId="76" xfId="0" applyNumberFormat="1" applyFont="1" applyBorder="1" applyAlignment="1" applyProtection="1">
      <alignment horizontal="center" vertical="center"/>
      <protection locked="0"/>
    </xf>
    <xf numFmtId="171" fontId="1" fillId="0" borderId="77" xfId="0" applyNumberFormat="1" applyFont="1" applyBorder="1" applyAlignment="1">
      <alignment horizontal="right" vertical="center"/>
    </xf>
    <xf numFmtId="171" fontId="1" fillId="0" borderId="73" xfId="0" applyNumberFormat="1" applyFont="1" applyBorder="1" applyAlignment="1" applyProtection="1">
      <alignment horizontal="right" vertical="center"/>
      <protection locked="0"/>
    </xf>
    <xf numFmtId="171" fontId="1" fillId="0" borderId="74" xfId="0" applyNumberFormat="1" applyFont="1" applyBorder="1" applyAlignment="1" applyProtection="1">
      <alignment horizontal="right" vertical="center"/>
      <protection locked="0"/>
    </xf>
    <xf numFmtId="171" fontId="1" fillId="0" borderId="78" xfId="0" applyNumberFormat="1" applyFont="1" applyBorder="1" applyAlignment="1" applyProtection="1">
      <alignment horizontal="right" vertical="center"/>
      <protection locked="0"/>
    </xf>
    <xf numFmtId="4" fontId="1" fillId="12" borderId="79" xfId="0" applyNumberFormat="1" applyFont="1" applyFill="1" applyBorder="1" applyAlignment="1" applyProtection="1">
      <alignment vertical="center"/>
      <protection locked="0"/>
    </xf>
    <xf numFmtId="0" fontId="2" fillId="0" borderId="80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9" borderId="0" xfId="0" applyFont="1" applyFill="1" applyBorder="1" applyAlignment="1" applyProtection="1">
      <alignment vertical="center"/>
    </xf>
    <xf numFmtId="39" fontId="2" fillId="4" borderId="3" xfId="1" applyNumberFormat="1" applyFont="1" applyFill="1" applyBorder="1" applyAlignment="1" applyProtection="1">
      <alignment horizontal="right" vertical="center"/>
      <protection locked="0"/>
    </xf>
    <xf numFmtId="172" fontId="2" fillId="0" borderId="0" xfId="0" applyNumberFormat="1" applyFont="1" applyAlignment="1" applyProtection="1">
      <alignment vertical="center"/>
    </xf>
  </cellXfs>
  <cellStyles count="26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Euro" xfId="1"/>
    <cellStyle name="Normale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43"/>
  <sheetViews>
    <sheetView view="pageBreakPreview" zoomScale="50" zoomScaleNormal="75" zoomScaleSheetLayoutView="50" zoomScalePageLayoutView="75" workbookViewId="0">
      <pane ySplit="5" topLeftCell="A12" activePane="bottomLeft" state="frozen"/>
      <selection pane="bottomLeft" activeCell="K31" sqref="K31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84" t="s">
        <v>0</v>
      </c>
      <c r="C1" s="84"/>
      <c r="D1" s="84"/>
      <c r="E1" s="85" t="s">
        <v>39</v>
      </c>
      <c r="F1" s="85"/>
      <c r="G1" s="40">
        <v>41671</v>
      </c>
      <c r="H1" s="39" t="s">
        <v>56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1880.1</v>
      </c>
      <c r="Q1" s="3" t="s">
        <v>27</v>
      </c>
    </row>
    <row r="2" spans="1:19" s="8" customFormat="1" ht="35.25" customHeight="1">
      <c r="A2" s="4"/>
      <c r="B2" s="86" t="s">
        <v>2</v>
      </c>
      <c r="C2" s="86"/>
      <c r="D2" s="86"/>
      <c r="E2" s="85"/>
      <c r="F2" s="85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86" t="s">
        <v>25</v>
      </c>
      <c r="C3" s="86"/>
      <c r="D3" s="86"/>
      <c r="E3" s="85" t="s">
        <v>26</v>
      </c>
      <c r="F3" s="85"/>
      <c r="N3" s="10" t="s">
        <v>4</v>
      </c>
      <c r="O3" s="11"/>
      <c r="P3" s="12">
        <f>+O7</f>
        <v>1245.7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0.58099999999999996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8"/>
      <c r="D5" s="20"/>
      <c r="E5" s="45">
        <v>22</v>
      </c>
      <c r="F5" s="14"/>
      <c r="G5" s="10" t="s">
        <v>7</v>
      </c>
      <c r="H5" s="21">
        <v>1.1100000000000001</v>
      </c>
      <c r="N5" s="89" t="s">
        <v>8</v>
      </c>
      <c r="O5" s="89"/>
      <c r="P5" s="22">
        <f>P1-P2-P3-P4</f>
        <v>634.39999999999986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1"/>
      <c r="B7" s="42"/>
      <c r="C7" s="42"/>
      <c r="D7" s="43" t="s">
        <v>28</v>
      </c>
      <c r="E7" s="92" t="s">
        <v>11</v>
      </c>
      <c r="F7" s="93"/>
      <c r="G7" s="25">
        <f t="shared" ref="G7:O7" si="0">SUM(G11:G37)</f>
        <v>400</v>
      </c>
      <c r="H7" s="25">
        <f t="shared" si="0"/>
        <v>232.4</v>
      </c>
      <c r="I7" s="50">
        <f t="shared" si="0"/>
        <v>115.1</v>
      </c>
      <c r="J7" s="53">
        <f t="shared" si="0"/>
        <v>325</v>
      </c>
      <c r="K7" s="51">
        <f t="shared" si="0"/>
        <v>104</v>
      </c>
      <c r="L7" s="51">
        <f t="shared" si="0"/>
        <v>966</v>
      </c>
      <c r="M7" s="51">
        <f t="shared" si="0"/>
        <v>137.6</v>
      </c>
      <c r="N7" s="51">
        <f t="shared" si="0"/>
        <v>1880.1000000000001</v>
      </c>
      <c r="O7" s="52">
        <f t="shared" si="0"/>
        <v>1245.7</v>
      </c>
      <c r="P7" s="13">
        <f>+N7-SUM(I7:M7)</f>
        <v>232.40000000000032</v>
      </c>
    </row>
    <row r="8" spans="1:19" ht="36" customHeight="1" thickTop="1" thickBot="1">
      <c r="A8" s="70"/>
      <c r="B8" s="49"/>
      <c r="C8" s="72" t="s">
        <v>13</v>
      </c>
      <c r="D8" s="74" t="s">
        <v>24</v>
      </c>
      <c r="E8" s="73" t="s">
        <v>14</v>
      </c>
      <c r="F8" s="75" t="s">
        <v>30</v>
      </c>
      <c r="G8" s="76" t="s">
        <v>15</v>
      </c>
      <c r="H8" s="77" t="s">
        <v>16</v>
      </c>
      <c r="I8" s="82" t="s">
        <v>33</v>
      </c>
      <c r="J8" s="82" t="s">
        <v>35</v>
      </c>
      <c r="K8" s="82" t="s">
        <v>34</v>
      </c>
      <c r="L8" s="90" t="s">
        <v>31</v>
      </c>
      <c r="M8" s="91"/>
      <c r="N8" s="68" t="s">
        <v>17</v>
      </c>
      <c r="O8" s="80" t="s">
        <v>18</v>
      </c>
      <c r="P8" s="67" t="s">
        <v>19</v>
      </c>
      <c r="R8" s="2"/>
    </row>
    <row r="9" spans="1:19" ht="36" customHeight="1" thickTop="1" thickBot="1">
      <c r="A9" s="71"/>
      <c r="B9" s="49" t="s">
        <v>12</v>
      </c>
      <c r="C9" s="73"/>
      <c r="D9" s="73"/>
      <c r="E9" s="73"/>
      <c r="F9" s="75"/>
      <c r="G9" s="76"/>
      <c r="H9" s="78"/>
      <c r="I9" s="83" t="s">
        <v>33</v>
      </c>
      <c r="J9" s="83"/>
      <c r="K9" s="83" t="s">
        <v>32</v>
      </c>
      <c r="L9" s="94" t="s">
        <v>22</v>
      </c>
      <c r="M9" s="87" t="s">
        <v>23</v>
      </c>
      <c r="N9" s="69"/>
      <c r="O9" s="81"/>
      <c r="P9" s="67"/>
      <c r="R9" s="2"/>
    </row>
    <row r="10" spans="1:19" ht="37.5" customHeight="1" thickTop="1" thickBot="1">
      <c r="A10" s="71"/>
      <c r="B10" s="44"/>
      <c r="C10" s="73"/>
      <c r="D10" s="73"/>
      <c r="E10" s="73"/>
      <c r="F10" s="75"/>
      <c r="G10" s="26" t="s">
        <v>20</v>
      </c>
      <c r="H10" s="79"/>
      <c r="I10" s="83"/>
      <c r="J10" s="83"/>
      <c r="K10" s="83"/>
      <c r="L10" s="95"/>
      <c r="M10" s="88"/>
      <c r="N10" s="69"/>
      <c r="O10" s="81"/>
      <c r="P10" s="67"/>
      <c r="R10" s="2"/>
    </row>
    <row r="11" spans="1:19" ht="30" customHeight="1" thickTop="1">
      <c r="A11" s="32">
        <v>1</v>
      </c>
      <c r="B11" s="37">
        <v>41677</v>
      </c>
      <c r="C11" s="34" t="s">
        <v>59</v>
      </c>
      <c r="D11" s="38" t="s">
        <v>41</v>
      </c>
      <c r="E11" s="35"/>
      <c r="F11" s="36"/>
      <c r="G11" s="65"/>
      <c r="H11" s="27">
        <f t="shared" ref="H11:H32" si="1">IF($E$3="si",($H$5/$H$6*G11),IF($E$3="no",G11*$H$4,0))</f>
        <v>0</v>
      </c>
      <c r="I11" s="27"/>
      <c r="J11" s="27">
        <v>51.5</v>
      </c>
      <c r="K11" s="28"/>
      <c r="L11" s="28"/>
      <c r="M11" s="29"/>
      <c r="N11" s="30">
        <f t="shared" ref="N11:N20" si="2">SUM(H11:M11)</f>
        <v>51.5</v>
      </c>
      <c r="O11" s="33">
        <v>51.5</v>
      </c>
      <c r="P11" s="31" t="str">
        <f t="shared" ref="P11:P35" si="3">IF(F11="Milano","X","")</f>
        <v/>
      </c>
      <c r="R11" s="2"/>
    </row>
    <row r="12" spans="1:19" ht="30" customHeight="1">
      <c r="A12" s="32">
        <v>2</v>
      </c>
      <c r="B12" s="37">
        <v>41677</v>
      </c>
      <c r="C12" s="34" t="s">
        <v>59</v>
      </c>
      <c r="D12" s="38" t="s">
        <v>41</v>
      </c>
      <c r="E12" s="35"/>
      <c r="F12" s="36"/>
      <c r="G12" s="65"/>
      <c r="H12" s="27">
        <f t="shared" si="1"/>
        <v>0</v>
      </c>
      <c r="I12" s="27"/>
      <c r="J12" s="27">
        <v>51.5</v>
      </c>
      <c r="K12" s="28"/>
      <c r="L12" s="28"/>
      <c r="M12" s="29"/>
      <c r="N12" s="30">
        <f t="shared" si="2"/>
        <v>51.5</v>
      </c>
      <c r="O12" s="33">
        <v>51.5</v>
      </c>
      <c r="P12" s="31" t="str">
        <f t="shared" si="3"/>
        <v/>
      </c>
      <c r="R12" s="2"/>
    </row>
    <row r="13" spans="1:19" ht="30" customHeight="1">
      <c r="A13" s="32">
        <v>3</v>
      </c>
      <c r="B13" s="37">
        <v>41677</v>
      </c>
      <c r="C13" s="34" t="s">
        <v>59</v>
      </c>
      <c r="D13" s="38" t="s">
        <v>41</v>
      </c>
      <c r="E13" s="35"/>
      <c r="F13" s="36"/>
      <c r="G13" s="65"/>
      <c r="H13" s="27">
        <f t="shared" si="1"/>
        <v>0</v>
      </c>
      <c r="I13" s="27"/>
      <c r="J13" s="27">
        <v>51.5</v>
      </c>
      <c r="K13" s="28"/>
      <c r="L13" s="28"/>
      <c r="M13" s="29"/>
      <c r="N13" s="30">
        <f t="shared" si="2"/>
        <v>51.5</v>
      </c>
      <c r="O13" s="33">
        <v>51.5</v>
      </c>
      <c r="P13" s="31" t="str">
        <f t="shared" si="3"/>
        <v/>
      </c>
      <c r="R13" s="2"/>
    </row>
    <row r="14" spans="1:19" ht="30" customHeight="1">
      <c r="A14" s="32">
        <v>4</v>
      </c>
      <c r="B14" s="37">
        <v>41677</v>
      </c>
      <c r="C14" s="34" t="s">
        <v>59</v>
      </c>
      <c r="D14" s="38" t="s">
        <v>41</v>
      </c>
      <c r="E14" s="35"/>
      <c r="F14" s="36"/>
      <c r="G14" s="65"/>
      <c r="H14" s="27">
        <f t="shared" si="1"/>
        <v>0</v>
      </c>
      <c r="I14" s="27"/>
      <c r="J14" s="27">
        <v>51.5</v>
      </c>
      <c r="K14" s="28"/>
      <c r="L14" s="28"/>
      <c r="M14" s="29"/>
      <c r="N14" s="30">
        <f t="shared" si="2"/>
        <v>51.5</v>
      </c>
      <c r="O14" s="33">
        <v>51.5</v>
      </c>
      <c r="P14" s="31" t="str">
        <f t="shared" si="3"/>
        <v/>
      </c>
      <c r="R14" s="2"/>
    </row>
    <row r="15" spans="1:19" ht="30" customHeight="1">
      <c r="A15" s="32">
        <v>5</v>
      </c>
      <c r="B15" s="37">
        <v>41680</v>
      </c>
      <c r="C15" s="34" t="s">
        <v>59</v>
      </c>
      <c r="D15" s="38" t="s">
        <v>42</v>
      </c>
      <c r="E15" s="35"/>
      <c r="F15" s="36"/>
      <c r="G15" s="65"/>
      <c r="H15" s="27">
        <f t="shared" ref="H15:H36" si="4">IF($E$3="si",($H$5/$H$6*G15),IF($E$3="no",G15*$H$4,0))</f>
        <v>0</v>
      </c>
      <c r="I15" s="27">
        <v>39.1</v>
      </c>
      <c r="J15" s="27"/>
      <c r="K15" s="28"/>
      <c r="L15" s="28"/>
      <c r="M15" s="29"/>
      <c r="N15" s="30">
        <f t="shared" ref="N15:N24" si="5">SUM(H15:M15)</f>
        <v>39.1</v>
      </c>
      <c r="O15" s="33">
        <v>39.1</v>
      </c>
      <c r="P15" s="31" t="str">
        <f t="shared" ref="P15:P37" si="6">IF(F15="Milano","X","")</f>
        <v/>
      </c>
      <c r="R15" s="2"/>
    </row>
    <row r="16" spans="1:19" ht="30" customHeight="1">
      <c r="A16" s="32">
        <v>6</v>
      </c>
      <c r="B16" s="37">
        <v>41677</v>
      </c>
      <c r="C16" s="34" t="s">
        <v>59</v>
      </c>
      <c r="D16" s="38" t="s">
        <v>57</v>
      </c>
      <c r="E16" s="35"/>
      <c r="F16" s="36"/>
      <c r="G16" s="65"/>
      <c r="H16" s="27">
        <f t="shared" si="4"/>
        <v>0</v>
      </c>
      <c r="I16" s="27"/>
      <c r="J16" s="27"/>
      <c r="K16" s="28"/>
      <c r="L16" s="28">
        <v>110</v>
      </c>
      <c r="M16" s="29"/>
      <c r="N16" s="30">
        <f t="shared" si="5"/>
        <v>110</v>
      </c>
      <c r="O16" s="33">
        <v>110</v>
      </c>
      <c r="P16" s="31" t="str">
        <f t="shared" si="6"/>
        <v/>
      </c>
      <c r="R16" s="2"/>
    </row>
    <row r="17" spans="1:18" ht="30" customHeight="1">
      <c r="A17" s="32">
        <v>7</v>
      </c>
      <c r="B17" s="37">
        <v>41672</v>
      </c>
      <c r="C17" s="34"/>
      <c r="D17" s="38" t="s">
        <v>43</v>
      </c>
      <c r="E17" s="35"/>
      <c r="F17" s="36"/>
      <c r="G17" s="65"/>
      <c r="H17" s="27">
        <f t="shared" si="4"/>
        <v>0</v>
      </c>
      <c r="I17" s="27"/>
      <c r="J17" s="27"/>
      <c r="K17" s="28"/>
      <c r="L17" s="28">
        <v>295</v>
      </c>
      <c r="M17" s="29"/>
      <c r="N17" s="30">
        <f t="shared" si="5"/>
        <v>295</v>
      </c>
      <c r="O17" s="33"/>
      <c r="P17" s="31" t="str">
        <f t="shared" si="6"/>
        <v/>
      </c>
      <c r="R17" s="2"/>
    </row>
    <row r="18" spans="1:18" ht="30" customHeight="1">
      <c r="A18" s="32">
        <v>8</v>
      </c>
      <c r="B18" s="37">
        <v>41661</v>
      </c>
      <c r="C18" s="34" t="s">
        <v>59</v>
      </c>
      <c r="D18" s="38" t="s">
        <v>40</v>
      </c>
      <c r="E18" s="35"/>
      <c r="F18" s="36"/>
      <c r="G18" s="65"/>
      <c r="H18" s="27">
        <f t="shared" si="4"/>
        <v>0</v>
      </c>
      <c r="I18" s="27"/>
      <c r="J18" s="27">
        <v>37</v>
      </c>
      <c r="K18" s="28"/>
      <c r="L18" s="28"/>
      <c r="M18" s="29"/>
      <c r="N18" s="30">
        <f t="shared" si="5"/>
        <v>37</v>
      </c>
      <c r="O18" s="33"/>
      <c r="P18" s="31" t="str">
        <f t="shared" si="6"/>
        <v/>
      </c>
      <c r="R18" s="2"/>
    </row>
    <row r="19" spans="1:18" ht="30" customHeight="1">
      <c r="A19" s="32">
        <v>9</v>
      </c>
      <c r="B19" s="37">
        <v>41678</v>
      </c>
      <c r="C19" s="34" t="s">
        <v>59</v>
      </c>
      <c r="D19" s="38" t="s">
        <v>40</v>
      </c>
      <c r="E19" s="35"/>
      <c r="F19" s="36"/>
      <c r="G19" s="65"/>
      <c r="H19" s="27">
        <f t="shared" si="4"/>
        <v>0</v>
      </c>
      <c r="I19" s="27"/>
      <c r="J19" s="27">
        <v>22</v>
      </c>
      <c r="K19" s="28"/>
      <c r="L19" s="28"/>
      <c r="M19" s="29"/>
      <c r="N19" s="30">
        <f t="shared" ref="N19:N31" si="7">SUM(H19:M19)</f>
        <v>22</v>
      </c>
      <c r="O19" s="33">
        <v>22</v>
      </c>
      <c r="P19" s="31" t="str">
        <f t="shared" si="6"/>
        <v/>
      </c>
      <c r="R19" s="2"/>
    </row>
    <row r="20" spans="1:18" ht="30" customHeight="1">
      <c r="A20" s="32">
        <v>10</v>
      </c>
      <c r="B20" s="37">
        <v>41678</v>
      </c>
      <c r="C20" s="34" t="s">
        <v>59</v>
      </c>
      <c r="D20" s="38" t="s">
        <v>40</v>
      </c>
      <c r="E20" s="35"/>
      <c r="F20" s="36"/>
      <c r="G20" s="65"/>
      <c r="H20" s="27">
        <f t="shared" si="4"/>
        <v>0</v>
      </c>
      <c r="I20" s="27"/>
      <c r="J20" s="27">
        <v>60</v>
      </c>
      <c r="K20" s="28"/>
      <c r="L20" s="28"/>
      <c r="M20" s="29"/>
      <c r="N20" s="30">
        <f t="shared" si="7"/>
        <v>60</v>
      </c>
      <c r="O20" s="33"/>
      <c r="P20" s="31" t="str">
        <f t="shared" si="6"/>
        <v/>
      </c>
      <c r="R20" s="2"/>
    </row>
    <row r="21" spans="1:18" ht="30" customHeight="1">
      <c r="A21" s="32">
        <v>11</v>
      </c>
      <c r="B21" s="37">
        <v>41678</v>
      </c>
      <c r="C21" s="34" t="s">
        <v>59</v>
      </c>
      <c r="D21" s="38" t="s">
        <v>44</v>
      </c>
      <c r="E21" s="35"/>
      <c r="F21" s="36"/>
      <c r="G21" s="65"/>
      <c r="H21" s="27">
        <f t="shared" si="4"/>
        <v>0</v>
      </c>
      <c r="I21" s="27"/>
      <c r="J21" s="27"/>
      <c r="K21" s="28">
        <v>54</v>
      </c>
      <c r="L21" s="28"/>
      <c r="M21" s="29"/>
      <c r="N21" s="30">
        <f t="shared" si="7"/>
        <v>54</v>
      </c>
      <c r="O21" s="33">
        <v>54</v>
      </c>
      <c r="P21" s="31" t="str">
        <f t="shared" si="6"/>
        <v/>
      </c>
      <c r="R21" s="2"/>
    </row>
    <row r="22" spans="1:18" ht="30" customHeight="1">
      <c r="A22" s="32">
        <v>12</v>
      </c>
      <c r="B22" s="37">
        <v>41676</v>
      </c>
      <c r="C22" s="34" t="s">
        <v>59</v>
      </c>
      <c r="D22" s="38" t="s">
        <v>45</v>
      </c>
      <c r="E22" s="35"/>
      <c r="F22" s="36"/>
      <c r="G22" s="65"/>
      <c r="H22" s="27">
        <f t="shared" si="4"/>
        <v>0</v>
      </c>
      <c r="I22" s="27"/>
      <c r="J22" s="27"/>
      <c r="K22" s="28"/>
      <c r="L22" s="28">
        <v>250</v>
      </c>
      <c r="M22" s="29"/>
      <c r="N22" s="30">
        <f t="shared" si="7"/>
        <v>250</v>
      </c>
      <c r="O22" s="33">
        <v>250</v>
      </c>
      <c r="P22" s="31" t="str">
        <f t="shared" si="6"/>
        <v/>
      </c>
      <c r="R22" s="2"/>
    </row>
    <row r="23" spans="1:18" ht="30" customHeight="1">
      <c r="A23" s="32">
        <v>13</v>
      </c>
      <c r="B23" s="37">
        <v>41673</v>
      </c>
      <c r="C23" s="34" t="s">
        <v>59</v>
      </c>
      <c r="D23" s="38" t="s">
        <v>45</v>
      </c>
      <c r="E23" s="35"/>
      <c r="F23" s="36"/>
      <c r="G23" s="65"/>
      <c r="H23" s="27">
        <f t="shared" si="4"/>
        <v>0</v>
      </c>
      <c r="I23" s="27"/>
      <c r="J23" s="27"/>
      <c r="K23" s="28"/>
      <c r="L23" s="28">
        <v>277</v>
      </c>
      <c r="M23" s="29"/>
      <c r="N23" s="30">
        <f t="shared" si="7"/>
        <v>277</v>
      </c>
      <c r="O23" s="33">
        <v>277</v>
      </c>
      <c r="P23" s="31" t="str">
        <f t="shared" si="6"/>
        <v/>
      </c>
      <c r="R23" s="2"/>
    </row>
    <row r="24" spans="1:18" ht="30" customHeight="1">
      <c r="A24" s="32">
        <v>14</v>
      </c>
      <c r="B24" s="37">
        <v>41678</v>
      </c>
      <c r="C24" s="34" t="s">
        <v>59</v>
      </c>
      <c r="D24" s="38" t="s">
        <v>46</v>
      </c>
      <c r="E24" s="35"/>
      <c r="F24" s="36"/>
      <c r="G24" s="65"/>
      <c r="H24" s="27">
        <f t="shared" si="4"/>
        <v>0</v>
      </c>
      <c r="I24" s="27"/>
      <c r="J24" s="27"/>
      <c r="K24" s="28"/>
      <c r="L24" s="28">
        <v>34</v>
      </c>
      <c r="M24" s="29"/>
      <c r="N24" s="30">
        <f t="shared" si="7"/>
        <v>34</v>
      </c>
      <c r="O24" s="33">
        <v>34</v>
      </c>
      <c r="P24" s="31" t="str">
        <f t="shared" si="6"/>
        <v/>
      </c>
      <c r="R24" s="2"/>
    </row>
    <row r="25" spans="1:18" ht="30" customHeight="1">
      <c r="A25" s="32">
        <v>15</v>
      </c>
      <c r="B25" s="37">
        <v>41678</v>
      </c>
      <c r="C25" s="34" t="s">
        <v>59</v>
      </c>
      <c r="D25" s="38" t="s">
        <v>47</v>
      </c>
      <c r="E25" s="35"/>
      <c r="F25" s="36"/>
      <c r="G25" s="65"/>
      <c r="H25" s="27">
        <f t="shared" si="4"/>
        <v>0</v>
      </c>
      <c r="I25" s="27"/>
      <c r="J25" s="27"/>
      <c r="K25" s="28"/>
      <c r="L25" s="28"/>
      <c r="M25" s="29">
        <v>9.1999999999999993</v>
      </c>
      <c r="N25" s="30">
        <f t="shared" si="7"/>
        <v>9.1999999999999993</v>
      </c>
      <c r="O25" s="33">
        <v>9.1999999999999993</v>
      </c>
      <c r="P25" s="31" t="str">
        <f t="shared" si="6"/>
        <v/>
      </c>
      <c r="R25" s="2"/>
    </row>
    <row r="26" spans="1:18" ht="30" customHeight="1">
      <c r="A26" s="32">
        <v>16</v>
      </c>
      <c r="B26" s="37">
        <v>41678</v>
      </c>
      <c r="C26" s="34" t="s">
        <v>59</v>
      </c>
      <c r="D26" s="38" t="s">
        <v>58</v>
      </c>
      <c r="E26" s="35"/>
      <c r="F26" s="36"/>
      <c r="G26" s="65"/>
      <c r="H26" s="27">
        <f t="shared" si="4"/>
        <v>0</v>
      </c>
      <c r="I26" s="27"/>
      <c r="J26" s="27"/>
      <c r="K26" s="28"/>
      <c r="L26" s="28"/>
      <c r="M26" s="29">
        <v>9.4</v>
      </c>
      <c r="N26" s="30">
        <f t="shared" si="7"/>
        <v>9.4</v>
      </c>
      <c r="O26" s="33">
        <v>9.4</v>
      </c>
      <c r="P26" s="31" t="str">
        <f t="shared" si="6"/>
        <v/>
      </c>
      <c r="R26" s="2"/>
    </row>
    <row r="27" spans="1:18" ht="30" customHeight="1">
      <c r="A27" s="32">
        <v>17</v>
      </c>
      <c r="B27" s="37">
        <v>41678</v>
      </c>
      <c r="C27" s="34" t="s">
        <v>59</v>
      </c>
      <c r="D27" s="38" t="s">
        <v>49</v>
      </c>
      <c r="E27" s="35"/>
      <c r="F27" s="36"/>
      <c r="G27" s="65"/>
      <c r="H27" s="27">
        <f>IF($E$3="si",($H$5/$H$6*G27),IF($E$3="no",G27*$H$4,0))</f>
        <v>0</v>
      </c>
      <c r="I27" s="27"/>
      <c r="J27" s="27"/>
      <c r="K27" s="28"/>
      <c r="L27" s="28"/>
      <c r="M27" s="29">
        <v>10</v>
      </c>
      <c r="N27" s="30">
        <f t="shared" si="7"/>
        <v>10</v>
      </c>
      <c r="O27" s="33"/>
      <c r="P27" s="31" t="str">
        <f t="shared" si="6"/>
        <v/>
      </c>
      <c r="R27" s="2"/>
    </row>
    <row r="28" spans="1:18" ht="30" customHeight="1">
      <c r="A28" s="32">
        <v>18</v>
      </c>
      <c r="B28" s="37">
        <v>41678</v>
      </c>
      <c r="C28" s="34" t="s">
        <v>59</v>
      </c>
      <c r="D28" s="38" t="s">
        <v>48</v>
      </c>
      <c r="E28" s="35"/>
      <c r="F28" s="36"/>
      <c r="G28" s="65"/>
      <c r="H28" s="27">
        <f t="shared" ref="H28:H32" si="8">IF($E$3="si",($H$5/$H$6*G28),IF($E$3="no",G28*$H$4,0))</f>
        <v>0</v>
      </c>
      <c r="I28" s="27"/>
      <c r="J28" s="27"/>
      <c r="K28" s="28"/>
      <c r="L28" s="28"/>
      <c r="M28" s="29">
        <v>109</v>
      </c>
      <c r="N28" s="30">
        <f t="shared" si="7"/>
        <v>109</v>
      </c>
      <c r="O28" s="33">
        <v>109</v>
      </c>
      <c r="P28" s="31" t="str">
        <f t="shared" si="6"/>
        <v/>
      </c>
      <c r="R28" s="2"/>
    </row>
    <row r="29" spans="1:18" ht="30" customHeight="1">
      <c r="A29" s="32">
        <v>19</v>
      </c>
      <c r="B29" s="37">
        <v>41696</v>
      </c>
      <c r="C29" s="34" t="s">
        <v>52</v>
      </c>
      <c r="D29" s="38" t="s">
        <v>50</v>
      </c>
      <c r="E29" s="35" t="s">
        <v>51</v>
      </c>
      <c r="F29" s="36"/>
      <c r="G29" s="65">
        <v>200</v>
      </c>
      <c r="H29" s="27">
        <f>116.2</f>
        <v>116.2</v>
      </c>
      <c r="I29" s="27"/>
      <c r="J29" s="27"/>
      <c r="K29" s="28"/>
      <c r="L29" s="28"/>
      <c r="M29" s="29"/>
      <c r="N29" s="30">
        <f t="shared" si="7"/>
        <v>116.2</v>
      </c>
      <c r="O29" s="33"/>
      <c r="P29" s="31" t="str">
        <f t="shared" si="6"/>
        <v/>
      </c>
      <c r="R29" s="2"/>
    </row>
    <row r="30" spans="1:18" ht="30" customHeight="1">
      <c r="A30" s="32">
        <v>20</v>
      </c>
      <c r="B30" s="37">
        <v>41698</v>
      </c>
      <c r="C30" s="34" t="s">
        <v>52</v>
      </c>
      <c r="D30" s="38" t="s">
        <v>53</v>
      </c>
      <c r="E30" s="35"/>
      <c r="F30" s="36"/>
      <c r="G30" s="65"/>
      <c r="H30" s="27">
        <f t="shared" ref="H30:H31" si="9">IF($E$3="si",($H$5/$H$6*G30),IF($E$3="no",G30*$H$4,0))</f>
        <v>0</v>
      </c>
      <c r="I30" s="27">
        <v>76</v>
      </c>
      <c r="J30" s="27"/>
      <c r="K30" s="28"/>
      <c r="L30" s="28"/>
      <c r="M30" s="29"/>
      <c r="N30" s="30">
        <f t="shared" ref="N30:N31" si="10">SUM(H30:M30)</f>
        <v>76</v>
      </c>
      <c r="O30" s="33">
        <v>76</v>
      </c>
      <c r="P30" s="31" t="str">
        <f t="shared" si="6"/>
        <v/>
      </c>
      <c r="R30" s="2"/>
    </row>
    <row r="31" spans="1:18" ht="30" customHeight="1">
      <c r="A31" s="32">
        <v>21</v>
      </c>
      <c r="B31" s="37">
        <v>41695</v>
      </c>
      <c r="C31" s="34" t="s">
        <v>52</v>
      </c>
      <c r="D31" s="38" t="s">
        <v>54</v>
      </c>
      <c r="E31" s="35"/>
      <c r="F31" s="36"/>
      <c r="G31" s="65"/>
      <c r="H31" s="27">
        <f t="shared" si="9"/>
        <v>0</v>
      </c>
      <c r="I31" s="27"/>
      <c r="J31" s="27"/>
      <c r="K31" s="28">
        <v>50</v>
      </c>
      <c r="L31" s="28"/>
      <c r="M31" s="29"/>
      <c r="N31" s="30">
        <f t="shared" si="10"/>
        <v>50</v>
      </c>
      <c r="O31" s="33">
        <v>50</v>
      </c>
      <c r="P31" s="31" t="str">
        <f t="shared" si="6"/>
        <v/>
      </c>
      <c r="R31" s="2"/>
    </row>
    <row r="32" spans="1:18" ht="30" customHeight="1">
      <c r="A32" s="32">
        <v>22</v>
      </c>
      <c r="B32" s="37">
        <v>41682</v>
      </c>
      <c r="C32" s="34" t="s">
        <v>55</v>
      </c>
      <c r="D32" s="38" t="s">
        <v>50</v>
      </c>
      <c r="E32" s="35" t="s">
        <v>51</v>
      </c>
      <c r="F32" s="36"/>
      <c r="G32" s="65">
        <v>200</v>
      </c>
      <c r="H32" s="27">
        <f>116.2</f>
        <v>116.2</v>
      </c>
      <c r="I32" s="27"/>
      <c r="J32" s="27"/>
      <c r="K32" s="28"/>
      <c r="L32" s="28"/>
      <c r="M32" s="29"/>
      <c r="N32" s="30">
        <f t="shared" ref="N32:N33" si="11">SUM(H32:M32)</f>
        <v>116.2</v>
      </c>
      <c r="O32" s="33"/>
      <c r="P32" s="31" t="str">
        <f t="shared" si="6"/>
        <v/>
      </c>
      <c r="R32" s="2"/>
    </row>
    <row r="33" spans="1:18" ht="30" customHeight="1">
      <c r="A33" s="32">
        <v>23</v>
      </c>
      <c r="B33" s="37"/>
      <c r="C33" s="34"/>
      <c r="D33" s="38"/>
      <c r="E33" s="35"/>
      <c r="F33" s="36"/>
      <c r="G33" s="65"/>
      <c r="H33" s="27"/>
      <c r="I33" s="27"/>
      <c r="J33" s="27"/>
      <c r="K33" s="28"/>
      <c r="L33" s="28"/>
      <c r="M33" s="29"/>
      <c r="N33" s="30">
        <f t="shared" si="11"/>
        <v>0</v>
      </c>
      <c r="O33" s="33"/>
      <c r="P33" s="31" t="str">
        <f t="shared" si="6"/>
        <v/>
      </c>
      <c r="R33" s="2"/>
    </row>
    <row r="34" spans="1:18" ht="30" customHeight="1">
      <c r="A34" s="32">
        <v>24</v>
      </c>
      <c r="B34" s="37"/>
      <c r="C34" s="34"/>
      <c r="D34" s="38"/>
      <c r="E34" s="35"/>
      <c r="F34" s="36"/>
      <c r="G34" s="65"/>
      <c r="H34" s="27">
        <f t="shared" ref="H34" si="12">IF($E$3="si",($H$5/$H$6*G34),IF($E$3="no",G34*$H$4,0))</f>
        <v>0</v>
      </c>
      <c r="I34" s="27"/>
      <c r="J34" s="27"/>
      <c r="K34" s="28"/>
      <c r="L34" s="28"/>
      <c r="M34" s="29"/>
      <c r="N34" s="30">
        <f t="shared" ref="N34" si="13">SUM(H34:M34)</f>
        <v>0</v>
      </c>
      <c r="O34" s="33"/>
      <c r="P34" s="31" t="str">
        <f t="shared" si="6"/>
        <v/>
      </c>
      <c r="R34" s="2"/>
    </row>
    <row r="35" spans="1:18" ht="30" customHeight="1">
      <c r="A35" s="32">
        <v>25</v>
      </c>
      <c r="B35" s="37"/>
      <c r="C35" s="34"/>
      <c r="D35" s="38"/>
      <c r="E35" s="35"/>
      <c r="F35" s="36"/>
      <c r="G35" s="65"/>
      <c r="H35" s="27"/>
      <c r="I35" s="27"/>
      <c r="J35" s="27"/>
      <c r="K35" s="28"/>
      <c r="L35" s="28"/>
      <c r="M35" s="29"/>
      <c r="N35" s="30">
        <f t="shared" ref="N35" si="14">SUM(H35:M35)</f>
        <v>0</v>
      </c>
      <c r="O35" s="33"/>
      <c r="P35" s="31" t="str">
        <f t="shared" si="6"/>
        <v/>
      </c>
      <c r="R35" s="2"/>
    </row>
    <row r="36" spans="1:18" ht="30" customHeight="1">
      <c r="A36" s="32">
        <v>26</v>
      </c>
      <c r="B36" s="37"/>
      <c r="C36" s="34"/>
      <c r="D36" s="38"/>
      <c r="E36" s="35"/>
      <c r="F36" s="36"/>
      <c r="G36" s="65"/>
      <c r="H36" s="27">
        <f t="shared" ref="H36" si="15">IF($E$3="si",($H$5/$H$6*G36),IF($E$3="no",G36*$H$4,0))</f>
        <v>0</v>
      </c>
      <c r="I36" s="27"/>
      <c r="J36" s="27"/>
      <c r="K36" s="28"/>
      <c r="L36" s="28"/>
      <c r="M36" s="29"/>
      <c r="N36" s="30">
        <f t="shared" ref="N36" si="16">SUM(H36:M36)</f>
        <v>0</v>
      </c>
      <c r="O36" s="33"/>
      <c r="P36" s="31" t="str">
        <f t="shared" si="6"/>
        <v/>
      </c>
      <c r="R36" s="2"/>
    </row>
    <row r="37" spans="1:18" ht="30" customHeight="1">
      <c r="A37" s="32">
        <v>27</v>
      </c>
      <c r="R37" s="2"/>
    </row>
    <row r="39" spans="1:18">
      <c r="A39" s="46"/>
      <c r="B39" s="47"/>
      <c r="C39" s="47"/>
      <c r="D39" s="47"/>
      <c r="E39" s="47"/>
      <c r="F39" s="47"/>
      <c r="G39" s="47"/>
      <c r="H39" s="47"/>
      <c r="I39" s="47"/>
      <c r="J39" s="66"/>
      <c r="K39" s="66"/>
      <c r="L39" s="47"/>
      <c r="M39" s="47"/>
      <c r="N39" s="47"/>
      <c r="O39" s="47"/>
      <c r="P39" s="66"/>
      <c r="Q39" s="3"/>
    </row>
    <row r="40" spans="1:18">
      <c r="A40" s="55"/>
      <c r="B40" s="56"/>
      <c r="C40" s="57"/>
      <c r="D40" s="58"/>
      <c r="E40" s="58"/>
      <c r="F40" s="59"/>
      <c r="G40" s="60"/>
      <c r="H40" s="61"/>
      <c r="I40" s="62"/>
      <c r="J40" s="66"/>
      <c r="K40" s="66"/>
      <c r="L40" s="62"/>
      <c r="M40" s="62"/>
      <c r="N40" s="63"/>
      <c r="O40" s="64"/>
      <c r="P40" s="66"/>
      <c r="Q40" s="3"/>
    </row>
    <row r="41" spans="1:18">
      <c r="A41" s="46"/>
      <c r="B41" s="54" t="s">
        <v>36</v>
      </c>
      <c r="C41" s="54"/>
      <c r="D41" s="54"/>
      <c r="E41" s="47"/>
      <c r="F41" s="47"/>
      <c r="G41" s="54" t="s">
        <v>38</v>
      </c>
      <c r="H41" s="54"/>
      <c r="I41" s="54"/>
      <c r="J41" s="66"/>
      <c r="K41" s="66"/>
      <c r="L41" s="54" t="s">
        <v>37</v>
      </c>
      <c r="M41" s="54"/>
      <c r="N41" s="54"/>
      <c r="O41" s="47"/>
      <c r="P41" s="66"/>
      <c r="Q41" s="3"/>
    </row>
    <row r="42" spans="1:18">
      <c r="A42" s="46"/>
      <c r="B42" s="47"/>
      <c r="C42" s="47"/>
      <c r="D42" s="47"/>
      <c r="E42" s="47"/>
      <c r="F42" s="47"/>
      <c r="G42" s="47"/>
      <c r="H42" s="47"/>
      <c r="I42" s="47"/>
      <c r="J42" s="66"/>
      <c r="K42" s="66"/>
      <c r="L42" s="47"/>
      <c r="M42" s="47"/>
      <c r="N42" s="47"/>
      <c r="O42" s="47"/>
      <c r="P42" s="66"/>
      <c r="Q42" s="3"/>
    </row>
    <row r="43" spans="1:18">
      <c r="A43" s="46"/>
      <c r="B43" s="47"/>
      <c r="C43" s="47"/>
      <c r="D43" s="47"/>
      <c r="E43" s="47"/>
      <c r="F43" s="47"/>
      <c r="G43" s="47"/>
      <c r="H43" s="47"/>
      <c r="I43" s="47"/>
      <c r="J43" s="66"/>
      <c r="K43" s="66"/>
      <c r="L43" s="47"/>
      <c r="M43" s="47"/>
      <c r="N43" s="47"/>
      <c r="O43" s="47"/>
      <c r="P43" s="66"/>
      <c r="Q43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4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40 N11:N36">
      <formula1>0</formula1>
      <formula2>0</formula2>
    </dataValidation>
    <dataValidation type="decimal" operator="greaterThanOrEqual" allowBlank="1" showErrorMessage="1" errorTitle="Valore" error="Inserire un numero maggiore o uguale a 0 (zero)!" sqref="H40:M40 H11:M36">
      <formula1>0</formula1>
      <formula2>0</formula2>
    </dataValidation>
    <dataValidation type="textLength" operator="greaterThan" allowBlank="1" showErrorMessage="1" sqref="D40:E40 D11:E28 D36:E36 D35 G35 D34:E34 G32:G33 D32:D33 G29 D29 D30:E31">
      <formula1>1</formula1>
      <formula2>0</formula2>
    </dataValidation>
    <dataValidation type="textLength" operator="greaterThan" sqref="F40 F11:F36">
      <formula1>1</formula1>
      <formula2>0</formula2>
    </dataValidation>
    <dataValidation type="date" operator="greaterThanOrEqual" showErrorMessage="1" errorTitle="Data" error="Inserire una data superiore al 1/11/2000" sqref="B40 B11:B36">
      <formula1>36831</formula1>
      <formula2>0</formula2>
    </dataValidation>
    <dataValidation type="textLength" operator="greaterThan" allowBlank="1" sqref="C40 C11:C36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view="pageBreakPreview" topLeftCell="D1" zoomScale="60" zoomScaleNormal="60" workbookViewId="0">
      <selection activeCell="R15" sqref="R15:R16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44.710937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84" t="s">
        <v>0</v>
      </c>
      <c r="C1" s="84"/>
      <c r="D1" s="85" t="s">
        <v>39</v>
      </c>
      <c r="E1" s="85"/>
      <c r="F1" s="40">
        <v>41671</v>
      </c>
      <c r="G1" s="39" t="s">
        <v>74</v>
      </c>
      <c r="L1" s="8" t="s">
        <v>29</v>
      </c>
      <c r="M1" s="3">
        <f>+P1-N7</f>
        <v>0</v>
      </c>
      <c r="N1" s="5" t="s">
        <v>1</v>
      </c>
      <c r="O1" s="6"/>
      <c r="P1" s="96">
        <f>SUM(H7:M7)</f>
        <v>1623</v>
      </c>
      <c r="Q1" s="3" t="s">
        <v>27</v>
      </c>
      <c r="R1" s="147">
        <f>SUM(R11:R19)</f>
        <v>318.21000000000004</v>
      </c>
    </row>
    <row r="2" spans="1:18" s="8" customFormat="1" ht="57.75" customHeight="1">
      <c r="A2" s="4"/>
      <c r="B2" s="86" t="s">
        <v>2</v>
      </c>
      <c r="C2" s="86"/>
      <c r="D2" s="85"/>
      <c r="E2" s="85"/>
      <c r="F2" s="9"/>
      <c r="G2" s="9"/>
      <c r="N2" s="10" t="s">
        <v>3</v>
      </c>
      <c r="O2" s="11"/>
      <c r="P2" s="146">
        <v>192</v>
      </c>
      <c r="Q2" s="3" t="s">
        <v>26</v>
      </c>
      <c r="R2" s="147">
        <v>37.54</v>
      </c>
    </row>
    <row r="3" spans="1:18" s="8" customFormat="1" ht="35.25" customHeight="1">
      <c r="A3" s="4"/>
      <c r="B3" s="86" t="s">
        <v>25</v>
      </c>
      <c r="C3" s="86"/>
      <c r="D3" s="85" t="s">
        <v>60</v>
      </c>
      <c r="E3" s="85"/>
      <c r="N3" s="10" t="s">
        <v>4</v>
      </c>
      <c r="O3" s="11"/>
      <c r="P3" s="97">
        <f>+O7</f>
        <v>1293</v>
      </c>
      <c r="Q3" s="13"/>
      <c r="R3" s="147">
        <f>SUM(R14:R16)</f>
        <v>253.68</v>
      </c>
    </row>
    <row r="4" spans="1:18" s="8" customFormat="1" ht="35.25" customHeight="1" thickBot="1">
      <c r="A4" s="4"/>
      <c r="D4" s="14"/>
      <c r="E4" s="14"/>
      <c r="F4" s="10" t="s">
        <v>21</v>
      </c>
      <c r="G4" s="9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47"/>
    </row>
    <row r="5" spans="1:18" s="8" customFormat="1" ht="43.5" customHeight="1" thickTop="1" thickBot="1">
      <c r="A5" s="4"/>
      <c r="B5" s="19" t="s">
        <v>6</v>
      </c>
      <c r="C5" s="20"/>
      <c r="D5" s="45">
        <v>9</v>
      </c>
      <c r="E5" s="14"/>
      <c r="F5" s="10" t="s">
        <v>7</v>
      </c>
      <c r="G5" s="98">
        <v>1.1100000000000001</v>
      </c>
      <c r="N5" s="89" t="s">
        <v>8</v>
      </c>
      <c r="O5" s="89"/>
      <c r="P5" s="99">
        <f>P1-P2-P3-P4</f>
        <v>138</v>
      </c>
      <c r="Q5" s="13"/>
      <c r="R5" s="147">
        <f>R1-R2-R3</f>
        <v>26.990000000000009</v>
      </c>
    </row>
    <row r="6" spans="1:18" s="8" customFormat="1" ht="43.5" customHeight="1" thickTop="1" thickBot="1">
      <c r="A6" s="4"/>
      <c r="B6" s="100" t="s">
        <v>73</v>
      </c>
      <c r="C6" s="100"/>
      <c r="D6" s="14"/>
      <c r="E6" s="14"/>
      <c r="F6" s="10" t="s">
        <v>10</v>
      </c>
      <c r="G6" s="101">
        <v>11.11</v>
      </c>
      <c r="Q6" s="13"/>
    </row>
    <row r="7" spans="1:18" s="8" customFormat="1" ht="27" customHeight="1" thickTop="1" thickBot="1">
      <c r="A7" s="102" t="s">
        <v>61</v>
      </c>
      <c r="B7" s="103"/>
      <c r="C7" s="104"/>
      <c r="D7" s="105" t="s">
        <v>11</v>
      </c>
      <c r="E7" s="106"/>
      <c r="F7" s="106"/>
      <c r="G7" s="107">
        <f t="shared" ref="G7:O7" si="0">SUM(G11:G19)</f>
        <v>0</v>
      </c>
      <c r="H7" s="108">
        <f t="shared" si="0"/>
        <v>0</v>
      </c>
      <c r="I7" s="109">
        <f t="shared" si="0"/>
        <v>0</v>
      </c>
      <c r="J7" s="109">
        <f t="shared" si="0"/>
        <v>310</v>
      </c>
      <c r="K7" s="109">
        <f t="shared" si="0"/>
        <v>20</v>
      </c>
      <c r="L7" s="109">
        <f t="shared" si="0"/>
        <v>810</v>
      </c>
      <c r="M7" s="110">
        <f t="shared" si="0"/>
        <v>483</v>
      </c>
      <c r="N7" s="111">
        <f t="shared" si="0"/>
        <v>1623</v>
      </c>
      <c r="O7" s="112">
        <f t="shared" si="0"/>
        <v>1293</v>
      </c>
      <c r="P7" s="13">
        <f>+N7-SUM(H7:M7)</f>
        <v>0</v>
      </c>
    </row>
    <row r="8" spans="1:18" ht="36" customHeight="1" thickTop="1" thickBot="1">
      <c r="A8" s="71"/>
      <c r="B8" s="73" t="s">
        <v>12</v>
      </c>
      <c r="C8" s="73" t="s">
        <v>13</v>
      </c>
      <c r="D8" s="113" t="s">
        <v>24</v>
      </c>
      <c r="E8" s="73" t="s">
        <v>62</v>
      </c>
      <c r="F8" s="114" t="s">
        <v>63</v>
      </c>
      <c r="G8" s="115" t="s">
        <v>15</v>
      </c>
      <c r="H8" s="116" t="s">
        <v>16</v>
      </c>
      <c r="I8" s="83" t="s">
        <v>33</v>
      </c>
      <c r="J8" s="82" t="s">
        <v>35</v>
      </c>
      <c r="K8" s="82" t="s">
        <v>34</v>
      </c>
      <c r="L8" s="117" t="s">
        <v>64</v>
      </c>
      <c r="M8" s="118"/>
      <c r="N8" s="69" t="s">
        <v>17</v>
      </c>
      <c r="O8" s="81" t="s">
        <v>18</v>
      </c>
      <c r="P8" s="67" t="s">
        <v>19</v>
      </c>
      <c r="Q8" s="2"/>
      <c r="R8" s="119" t="s">
        <v>65</v>
      </c>
    </row>
    <row r="9" spans="1:18" ht="36" customHeight="1" thickTop="1" thickBot="1">
      <c r="A9" s="71"/>
      <c r="B9" s="73" t="s">
        <v>12</v>
      </c>
      <c r="C9" s="73"/>
      <c r="D9" s="120"/>
      <c r="E9" s="73"/>
      <c r="F9" s="114"/>
      <c r="G9" s="121"/>
      <c r="H9" s="116" t="s">
        <v>33</v>
      </c>
      <c r="I9" s="83" t="s">
        <v>33</v>
      </c>
      <c r="J9" s="83"/>
      <c r="K9" s="83" t="s">
        <v>32</v>
      </c>
      <c r="L9" s="94" t="s">
        <v>22</v>
      </c>
      <c r="M9" s="122" t="s">
        <v>23</v>
      </c>
      <c r="N9" s="69"/>
      <c r="O9" s="81"/>
      <c r="P9" s="67"/>
      <c r="Q9" s="2"/>
      <c r="R9" s="123"/>
    </row>
    <row r="10" spans="1:18" ht="37.5" customHeight="1" thickTop="1" thickBot="1">
      <c r="A10" s="71"/>
      <c r="B10" s="73"/>
      <c r="C10" s="73"/>
      <c r="D10" s="120"/>
      <c r="E10" s="73"/>
      <c r="F10" s="114"/>
      <c r="G10" s="124" t="s">
        <v>20</v>
      </c>
      <c r="H10" s="116"/>
      <c r="I10" s="83"/>
      <c r="J10" s="83"/>
      <c r="K10" s="83"/>
      <c r="L10" s="125"/>
      <c r="M10" s="88"/>
      <c r="N10" s="69"/>
      <c r="O10" s="81"/>
      <c r="P10" s="67"/>
      <c r="Q10" s="2"/>
      <c r="R10" s="126"/>
    </row>
    <row r="11" spans="1:18" ht="30" customHeight="1" thickTop="1">
      <c r="A11" s="32">
        <v>1</v>
      </c>
      <c r="B11" s="37">
        <v>41680</v>
      </c>
      <c r="C11" s="34" t="s">
        <v>55</v>
      </c>
      <c r="D11" s="38" t="s">
        <v>66</v>
      </c>
      <c r="E11" s="35" t="s">
        <v>67</v>
      </c>
      <c r="F11" s="36" t="s">
        <v>68</v>
      </c>
      <c r="G11" s="127"/>
      <c r="H11" s="128">
        <f t="shared" ref="H11" si="1">IF($D$3="si",($G$5/$G$6*G11),IF($D$3="no",G11*$G$4,0))</f>
        <v>0</v>
      </c>
      <c r="I11" s="129"/>
      <c r="J11" s="27">
        <v>150</v>
      </c>
      <c r="K11" s="28"/>
      <c r="L11" s="28"/>
      <c r="M11" s="29"/>
      <c r="N11" s="30">
        <f t="shared" ref="N11" si="2">SUM(H11:M11)</f>
        <v>150</v>
      </c>
      <c r="O11" s="33"/>
      <c r="P11" s="31" t="str">
        <f t="shared" ref="P11" si="3">IF(F11="Milano","X","")</f>
        <v/>
      </c>
      <c r="Q11" s="2"/>
      <c r="R11" s="130">
        <v>29.33</v>
      </c>
    </row>
    <row r="12" spans="1:18" ht="30" customHeight="1">
      <c r="A12" s="131">
        <v>2</v>
      </c>
      <c r="B12" s="132">
        <v>41682</v>
      </c>
      <c r="C12" s="133" t="s">
        <v>55</v>
      </c>
      <c r="D12" s="134" t="s">
        <v>69</v>
      </c>
      <c r="E12" s="135" t="s">
        <v>67</v>
      </c>
      <c r="F12" s="136" t="s">
        <v>68</v>
      </c>
      <c r="G12" s="137"/>
      <c r="H12" s="138"/>
      <c r="I12" s="139"/>
      <c r="J12" s="140"/>
      <c r="K12" s="140">
        <v>10</v>
      </c>
      <c r="L12" s="140"/>
      <c r="M12" s="141"/>
      <c r="N12" s="30">
        <v>10</v>
      </c>
      <c r="O12" s="142"/>
      <c r="P12" s="143"/>
      <c r="Q12" s="144"/>
      <c r="R12" s="130">
        <v>1.95</v>
      </c>
    </row>
    <row r="13" spans="1:18" ht="30" customHeight="1">
      <c r="A13" s="131">
        <v>3</v>
      </c>
      <c r="B13" s="132">
        <v>41682</v>
      </c>
      <c r="C13" s="133" t="s">
        <v>55</v>
      </c>
      <c r="D13" s="134" t="s">
        <v>69</v>
      </c>
      <c r="E13" s="135" t="s">
        <v>67</v>
      </c>
      <c r="F13" s="136" t="s">
        <v>68</v>
      </c>
      <c r="G13" s="137"/>
      <c r="H13" s="138"/>
      <c r="I13" s="139"/>
      <c r="J13" s="140"/>
      <c r="K13" s="140">
        <v>10</v>
      </c>
      <c r="L13" s="140"/>
      <c r="M13" s="141"/>
      <c r="N13" s="30">
        <v>10</v>
      </c>
      <c r="O13" s="142"/>
      <c r="P13" s="143"/>
      <c r="Q13" s="144"/>
      <c r="R13" s="130">
        <v>1.95</v>
      </c>
    </row>
    <row r="14" spans="1:18" ht="30" customHeight="1">
      <c r="A14" s="131">
        <v>4</v>
      </c>
      <c r="B14" s="37">
        <v>41681</v>
      </c>
      <c r="C14" s="34" t="s">
        <v>55</v>
      </c>
      <c r="D14" s="38" t="s">
        <v>70</v>
      </c>
      <c r="E14" s="35" t="s">
        <v>67</v>
      </c>
      <c r="F14" s="36" t="s">
        <v>68</v>
      </c>
      <c r="G14" s="127"/>
      <c r="H14" s="128">
        <f t="shared" ref="H14" si="4">IF($D$3="si",($G$5/$G$6*G14),IF($D$3="no",G14*$G$4,0))</f>
        <v>0</v>
      </c>
      <c r="I14" s="129"/>
      <c r="J14" s="27"/>
      <c r="K14" s="28"/>
      <c r="L14" s="28">
        <v>810</v>
      </c>
      <c r="M14" s="29"/>
      <c r="N14" s="30">
        <f t="shared" ref="N14" si="5">SUM(H14:M14)</f>
        <v>810</v>
      </c>
      <c r="O14" s="33">
        <v>810</v>
      </c>
      <c r="P14" s="31" t="str">
        <f t="shared" ref="P14" si="6">IF(F14="Milano","X","")</f>
        <v/>
      </c>
      <c r="Q14" s="2"/>
      <c r="R14" s="130">
        <v>159.27000000000001</v>
      </c>
    </row>
    <row r="15" spans="1:18" ht="30" customHeight="1">
      <c r="A15" s="131">
        <v>5</v>
      </c>
      <c r="B15" s="37">
        <v>41315</v>
      </c>
      <c r="C15" s="34" t="s">
        <v>55</v>
      </c>
      <c r="D15" s="38" t="s">
        <v>71</v>
      </c>
      <c r="E15" s="35" t="s">
        <v>67</v>
      </c>
      <c r="F15" s="36" t="s">
        <v>68</v>
      </c>
      <c r="G15" s="127"/>
      <c r="H15" s="128"/>
      <c r="I15" s="129"/>
      <c r="J15" s="27"/>
      <c r="K15" s="28"/>
      <c r="L15" s="28"/>
      <c r="M15" s="29">
        <v>390</v>
      </c>
      <c r="N15" s="30">
        <v>390</v>
      </c>
      <c r="O15" s="33">
        <v>390</v>
      </c>
      <c r="P15" s="31"/>
      <c r="Q15" s="2"/>
      <c r="R15" s="130">
        <v>76.31</v>
      </c>
    </row>
    <row r="16" spans="1:18" ht="30" customHeight="1">
      <c r="A16" s="131">
        <v>6</v>
      </c>
      <c r="B16" s="37">
        <v>41681</v>
      </c>
      <c r="C16" s="34" t="s">
        <v>55</v>
      </c>
      <c r="D16" s="38" t="s">
        <v>71</v>
      </c>
      <c r="E16" s="35" t="s">
        <v>67</v>
      </c>
      <c r="F16" s="36" t="s">
        <v>68</v>
      </c>
      <c r="G16" s="127"/>
      <c r="H16" s="128">
        <f t="shared" ref="H16" si="7">IF($D$3="si",($G$5/$G$6*G16),IF($D$3="no",G16*$G$4,0))</f>
        <v>0</v>
      </c>
      <c r="I16" s="129"/>
      <c r="J16" s="27"/>
      <c r="K16" s="28"/>
      <c r="L16" s="28"/>
      <c r="M16" s="29">
        <v>93</v>
      </c>
      <c r="N16" s="30">
        <f t="shared" ref="N16" si="8">SUM(H16:M16)</f>
        <v>93</v>
      </c>
      <c r="O16" s="33">
        <v>93</v>
      </c>
      <c r="P16" s="31" t="str">
        <f t="shared" ref="P16" si="9">IF(F16="Milano","X","")</f>
        <v/>
      </c>
      <c r="Q16" s="2"/>
      <c r="R16" s="130">
        <v>18.100000000000001</v>
      </c>
    </row>
    <row r="17" spans="1:18" ht="30" customHeight="1">
      <c r="A17" s="131">
        <v>7</v>
      </c>
      <c r="B17" s="37">
        <v>41681</v>
      </c>
      <c r="C17" s="34" t="s">
        <v>55</v>
      </c>
      <c r="D17" s="38" t="s">
        <v>66</v>
      </c>
      <c r="E17" s="35" t="s">
        <v>67</v>
      </c>
      <c r="F17" s="36" t="s">
        <v>68</v>
      </c>
      <c r="G17" s="127"/>
      <c r="H17" s="128"/>
      <c r="I17" s="129"/>
      <c r="J17" s="27">
        <v>100</v>
      </c>
      <c r="K17" s="28"/>
      <c r="L17" s="28"/>
      <c r="M17" s="29"/>
      <c r="N17" s="30">
        <v>100</v>
      </c>
      <c r="O17" s="33"/>
      <c r="P17" s="31"/>
      <c r="Q17" s="2"/>
      <c r="R17" s="130">
        <v>19.559999999999999</v>
      </c>
    </row>
    <row r="18" spans="1:18" ht="30" customHeight="1">
      <c r="A18" s="131">
        <v>8</v>
      </c>
      <c r="B18" s="37">
        <v>41680</v>
      </c>
      <c r="C18" s="34" t="s">
        <v>55</v>
      </c>
      <c r="D18" s="38" t="s">
        <v>72</v>
      </c>
      <c r="E18" s="35" t="s">
        <v>67</v>
      </c>
      <c r="F18" s="36" t="s">
        <v>68</v>
      </c>
      <c r="G18" s="127"/>
      <c r="H18" s="128">
        <f t="shared" ref="H18:H19" si="10">IF($D$3="si",($G$5/$G$6*G18),IF($D$3="no",G18*$G$4,0))</f>
        <v>0</v>
      </c>
      <c r="I18" s="129"/>
      <c r="J18" s="27">
        <v>30</v>
      </c>
      <c r="K18" s="28"/>
      <c r="L18" s="28"/>
      <c r="M18" s="29"/>
      <c r="N18" s="30">
        <f t="shared" ref="N18:N19" si="11">SUM(H18:M18)</f>
        <v>30</v>
      </c>
      <c r="O18" s="33"/>
      <c r="P18" s="31" t="str">
        <f t="shared" ref="P18:P19" si="12">IF(F18="Milano","X","")</f>
        <v/>
      </c>
      <c r="Q18" s="2"/>
      <c r="R18" s="130">
        <v>5.87</v>
      </c>
    </row>
    <row r="19" spans="1:18" ht="30" customHeight="1">
      <c r="A19" s="131">
        <v>9</v>
      </c>
      <c r="B19" s="37">
        <v>41680</v>
      </c>
      <c r="C19" s="34" t="s">
        <v>55</v>
      </c>
      <c r="D19" s="38" t="s">
        <v>72</v>
      </c>
      <c r="E19" s="35" t="s">
        <v>67</v>
      </c>
      <c r="F19" s="36" t="s">
        <v>68</v>
      </c>
      <c r="G19" s="127"/>
      <c r="H19" s="128">
        <f t="shared" si="10"/>
        <v>0</v>
      </c>
      <c r="I19" s="129"/>
      <c r="J19" s="27">
        <v>30</v>
      </c>
      <c r="K19" s="28"/>
      <c r="L19" s="28"/>
      <c r="M19" s="29"/>
      <c r="N19" s="30">
        <f t="shared" si="11"/>
        <v>30</v>
      </c>
      <c r="O19" s="33"/>
      <c r="P19" s="31" t="str">
        <f t="shared" si="12"/>
        <v/>
      </c>
      <c r="Q19" s="2"/>
      <c r="R19" s="130">
        <v>5.87</v>
      </c>
    </row>
    <row r="20" spans="1:18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8">
      <c r="A21" s="55"/>
      <c r="B21" s="56"/>
      <c r="C21" s="57"/>
      <c r="D21" s="58"/>
      <c r="E21" s="58"/>
      <c r="F21" s="59"/>
      <c r="G21" s="60"/>
      <c r="H21" s="61"/>
      <c r="I21" s="62"/>
      <c r="J21" s="62"/>
      <c r="K21" s="62"/>
      <c r="L21" s="62"/>
      <c r="M21" s="62"/>
      <c r="N21" s="63"/>
      <c r="O21" s="64"/>
      <c r="P21" s="145"/>
    </row>
    <row r="22" spans="1:18">
      <c r="A22" s="46"/>
      <c r="B22" s="54" t="s">
        <v>36</v>
      </c>
      <c r="C22" s="54"/>
      <c r="D22" s="54"/>
      <c r="E22" s="47"/>
      <c r="F22" s="47"/>
      <c r="G22" s="54" t="s">
        <v>38</v>
      </c>
      <c r="H22" s="54"/>
      <c r="I22" s="54"/>
      <c r="J22" s="47"/>
      <c r="K22" s="47"/>
      <c r="L22" s="54" t="s">
        <v>37</v>
      </c>
      <c r="M22" s="54"/>
      <c r="N22" s="54"/>
      <c r="O22" s="47"/>
      <c r="P22" s="145"/>
    </row>
    <row r="23" spans="1:18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145"/>
    </row>
    <row r="24" spans="1:18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</sheetData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dxfId="3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1:M21 H11:M11 H14:M19">
      <formula1>0</formula1>
      <formula2>0</formula2>
    </dataValidation>
    <dataValidation type="whole" operator="greaterThanOrEqual" allowBlank="1" showErrorMessage="1" errorTitle="Valore" error="Inserire un numero maggiore o uguale a 0 (zero)!" sqref="N21 N11 N14:N19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D21:E21 D11:E11 D14:E19">
      <formula1>1</formula1>
      <formula2>0</formula2>
    </dataValidation>
    <dataValidation type="textLength" operator="greaterThan" sqref="F21 F11 F14:F19">
      <formula1>1</formula1>
      <formula2>0</formula2>
    </dataValidation>
    <dataValidation type="date" operator="greaterThanOrEqual" showErrorMessage="1" errorTitle="Data" error="Inserire una data superiore al 1/11/2000" sqref="B21 B11 B14:B19">
      <formula1>36831</formula1>
      <formula2>0</formula2>
    </dataValidation>
    <dataValidation type="textLength" operator="greaterThan" allowBlank="1" sqref="C21 C11 C14:C19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view="pageBreakPreview" topLeftCell="D1" zoomScale="60" zoomScaleNormal="50" workbookViewId="0">
      <selection activeCell="R19" sqref="R19:R21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44.710937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84" t="s">
        <v>0</v>
      </c>
      <c r="C1" s="84"/>
      <c r="D1" s="85" t="s">
        <v>39</v>
      </c>
      <c r="E1" s="85"/>
      <c r="F1" s="40">
        <v>41671</v>
      </c>
      <c r="G1" s="39" t="s">
        <v>82</v>
      </c>
      <c r="L1" s="8" t="s">
        <v>29</v>
      </c>
      <c r="M1" s="3">
        <f>+P1-N7</f>
        <v>0</v>
      </c>
      <c r="N1" s="5" t="s">
        <v>1</v>
      </c>
      <c r="O1" s="6"/>
      <c r="P1" s="96">
        <f>SUM(H7:M7)</f>
        <v>386.46</v>
      </c>
      <c r="Q1" s="3" t="s">
        <v>27</v>
      </c>
      <c r="R1" s="147">
        <f>SUM(R11:R16,R19:R21)</f>
        <v>489.92</v>
      </c>
    </row>
    <row r="2" spans="1:18" s="8" customFormat="1" ht="57.75" customHeight="1">
      <c r="A2" s="4"/>
      <c r="B2" s="86" t="s">
        <v>2</v>
      </c>
      <c r="C2" s="86"/>
      <c r="D2" s="85"/>
      <c r="E2" s="85"/>
      <c r="F2" s="9"/>
      <c r="G2" s="9"/>
      <c r="N2" s="10" t="s">
        <v>3</v>
      </c>
      <c r="O2" s="11"/>
      <c r="P2" s="12"/>
      <c r="Q2" s="3" t="s">
        <v>26</v>
      </c>
      <c r="R2" s="147"/>
    </row>
    <row r="3" spans="1:18" s="8" customFormat="1" ht="35.25" customHeight="1">
      <c r="A3" s="4"/>
      <c r="B3" s="86" t="s">
        <v>25</v>
      </c>
      <c r="C3" s="86"/>
      <c r="D3" s="85" t="s">
        <v>60</v>
      </c>
      <c r="E3" s="85"/>
      <c r="N3" s="10" t="s">
        <v>4</v>
      </c>
      <c r="O3" s="11"/>
      <c r="P3" s="97">
        <f>+O7</f>
        <v>379.5</v>
      </c>
      <c r="Q3" s="13"/>
      <c r="R3" s="147">
        <f>SUM(R11,R17:R18,R20)</f>
        <v>481.47</v>
      </c>
    </row>
    <row r="4" spans="1:18" s="8" customFormat="1" ht="35.25" customHeight="1" thickBot="1">
      <c r="A4" s="4"/>
      <c r="D4" s="14"/>
      <c r="E4" s="14"/>
      <c r="F4" s="10" t="s">
        <v>21</v>
      </c>
      <c r="G4" s="9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47"/>
    </row>
    <row r="5" spans="1:18" s="8" customFormat="1" ht="43.5" customHeight="1" thickTop="1" thickBot="1">
      <c r="A5" s="4"/>
      <c r="B5" s="19" t="s">
        <v>6</v>
      </c>
      <c r="C5" s="20"/>
      <c r="D5" s="45">
        <v>11</v>
      </c>
      <c r="E5" s="14"/>
      <c r="F5" s="10" t="s">
        <v>7</v>
      </c>
      <c r="G5" s="98">
        <v>1.1100000000000001</v>
      </c>
      <c r="N5" s="89" t="s">
        <v>8</v>
      </c>
      <c r="O5" s="89"/>
      <c r="P5" s="99">
        <f>P1-P2-P3-P4</f>
        <v>6.9599999999999795</v>
      </c>
      <c r="Q5" s="13"/>
      <c r="R5" s="147">
        <f>R1-R3</f>
        <v>8.4499999999999886</v>
      </c>
    </row>
    <row r="6" spans="1:18" s="8" customFormat="1" ht="43.5" customHeight="1" thickTop="1" thickBot="1">
      <c r="A6" s="4"/>
      <c r="B6" s="100" t="s">
        <v>83</v>
      </c>
      <c r="C6" s="100"/>
      <c r="D6" s="14"/>
      <c r="E6" s="14"/>
      <c r="F6" s="10" t="s">
        <v>10</v>
      </c>
      <c r="G6" s="101">
        <v>11.11</v>
      </c>
      <c r="Q6" s="13"/>
    </row>
    <row r="7" spans="1:18" s="8" customFormat="1" ht="27" customHeight="1" thickTop="1" thickBot="1">
      <c r="A7" s="102" t="s">
        <v>61</v>
      </c>
      <c r="B7" s="103"/>
      <c r="C7" s="104"/>
      <c r="D7" s="105" t="s">
        <v>11</v>
      </c>
      <c r="E7" s="106"/>
      <c r="F7" s="106"/>
      <c r="G7" s="107">
        <f t="shared" ref="G7:O7" si="0">SUM(G11:G21)</f>
        <v>0</v>
      </c>
      <c r="H7" s="108">
        <f t="shared" si="0"/>
        <v>0</v>
      </c>
      <c r="I7" s="109">
        <f t="shared" si="0"/>
        <v>0</v>
      </c>
      <c r="J7" s="109">
        <f t="shared" si="0"/>
        <v>318</v>
      </c>
      <c r="K7" s="109">
        <f t="shared" si="0"/>
        <v>0</v>
      </c>
      <c r="L7" s="109">
        <f t="shared" si="0"/>
        <v>6.75</v>
      </c>
      <c r="M7" s="110">
        <f t="shared" si="0"/>
        <v>61.71</v>
      </c>
      <c r="N7" s="111">
        <f t="shared" si="0"/>
        <v>386.46000000000004</v>
      </c>
      <c r="O7" s="112">
        <f t="shared" si="0"/>
        <v>379.5</v>
      </c>
      <c r="P7" s="13">
        <f>+N7-SUM(H7:M7)</f>
        <v>0</v>
      </c>
    </row>
    <row r="8" spans="1:18" ht="36" customHeight="1" thickTop="1" thickBot="1">
      <c r="A8" s="71"/>
      <c r="B8" s="73" t="s">
        <v>12</v>
      </c>
      <c r="C8" s="73" t="s">
        <v>13</v>
      </c>
      <c r="D8" s="113" t="s">
        <v>24</v>
      </c>
      <c r="E8" s="73" t="s">
        <v>62</v>
      </c>
      <c r="F8" s="114" t="s">
        <v>63</v>
      </c>
      <c r="G8" s="115" t="s">
        <v>15</v>
      </c>
      <c r="H8" s="116" t="s">
        <v>16</v>
      </c>
      <c r="I8" s="83" t="s">
        <v>33</v>
      </c>
      <c r="J8" s="82" t="s">
        <v>35</v>
      </c>
      <c r="K8" s="82" t="s">
        <v>34</v>
      </c>
      <c r="L8" s="117" t="s">
        <v>64</v>
      </c>
      <c r="M8" s="118"/>
      <c r="N8" s="69" t="s">
        <v>17</v>
      </c>
      <c r="O8" s="81" t="s">
        <v>18</v>
      </c>
      <c r="P8" s="67" t="s">
        <v>19</v>
      </c>
      <c r="Q8" s="2"/>
      <c r="R8" s="119" t="s">
        <v>65</v>
      </c>
    </row>
    <row r="9" spans="1:18" ht="36" customHeight="1" thickTop="1" thickBot="1">
      <c r="A9" s="71"/>
      <c r="B9" s="73" t="s">
        <v>12</v>
      </c>
      <c r="C9" s="73"/>
      <c r="D9" s="120"/>
      <c r="E9" s="73"/>
      <c r="F9" s="114"/>
      <c r="G9" s="121"/>
      <c r="H9" s="116" t="s">
        <v>33</v>
      </c>
      <c r="I9" s="83" t="s">
        <v>33</v>
      </c>
      <c r="J9" s="83"/>
      <c r="K9" s="83" t="s">
        <v>32</v>
      </c>
      <c r="L9" s="94" t="s">
        <v>22</v>
      </c>
      <c r="M9" s="122" t="s">
        <v>23</v>
      </c>
      <c r="N9" s="69"/>
      <c r="O9" s="81"/>
      <c r="P9" s="67"/>
      <c r="Q9" s="2"/>
      <c r="R9" s="123"/>
    </row>
    <row r="10" spans="1:18" ht="37.5" customHeight="1" thickTop="1" thickBot="1">
      <c r="A10" s="71"/>
      <c r="B10" s="73"/>
      <c r="C10" s="73"/>
      <c r="D10" s="120"/>
      <c r="E10" s="73"/>
      <c r="F10" s="114"/>
      <c r="G10" s="124" t="s">
        <v>20</v>
      </c>
      <c r="H10" s="116"/>
      <c r="I10" s="83"/>
      <c r="J10" s="83"/>
      <c r="K10" s="83"/>
      <c r="L10" s="125"/>
      <c r="M10" s="88"/>
      <c r="N10" s="69"/>
      <c r="O10" s="81"/>
      <c r="P10" s="67"/>
      <c r="Q10" s="2"/>
      <c r="R10" s="126"/>
    </row>
    <row r="11" spans="1:18" ht="30" customHeight="1" thickTop="1">
      <c r="A11" s="32">
        <v>1</v>
      </c>
      <c r="B11" s="37">
        <v>41698</v>
      </c>
      <c r="C11" s="34" t="s">
        <v>52</v>
      </c>
      <c r="D11" s="38" t="s">
        <v>84</v>
      </c>
      <c r="E11" s="35" t="s">
        <v>75</v>
      </c>
      <c r="F11" s="36" t="s">
        <v>76</v>
      </c>
      <c r="G11" s="127"/>
      <c r="H11" s="128">
        <f t="shared" ref="H11:H14" si="1">IF($D$3="si",($G$5/$G$6*G11),IF($D$3="no",G11*$G$4,0))</f>
        <v>0</v>
      </c>
      <c r="I11" s="129"/>
      <c r="J11" s="27"/>
      <c r="K11" s="28"/>
      <c r="L11" s="28">
        <v>6.75</v>
      </c>
      <c r="M11" s="29"/>
      <c r="N11" s="30">
        <f t="shared" ref="N11:N14" si="2">SUM(H11:M11)</f>
        <v>6.75</v>
      </c>
      <c r="O11" s="33">
        <v>6.75</v>
      </c>
      <c r="P11" s="31" t="str">
        <f t="shared" ref="P11:P14" si="3">IF(F11="Milano","X","")</f>
        <v/>
      </c>
      <c r="Q11" s="2"/>
      <c r="R11" s="130">
        <v>8.52</v>
      </c>
    </row>
    <row r="12" spans="1:18" ht="30" customHeight="1">
      <c r="A12" s="131">
        <v>2</v>
      </c>
      <c r="B12" s="132">
        <v>41696</v>
      </c>
      <c r="C12" s="133" t="s">
        <v>52</v>
      </c>
      <c r="D12" s="134" t="s">
        <v>77</v>
      </c>
      <c r="E12" s="135" t="s">
        <v>75</v>
      </c>
      <c r="F12" s="136" t="s">
        <v>76</v>
      </c>
      <c r="G12" s="137"/>
      <c r="H12" s="138"/>
      <c r="I12" s="139"/>
      <c r="J12" s="140">
        <v>100</v>
      </c>
      <c r="K12" s="140"/>
      <c r="L12" s="140"/>
      <c r="M12" s="141"/>
      <c r="N12" s="30">
        <v>100</v>
      </c>
      <c r="O12" s="142"/>
      <c r="P12" s="143"/>
      <c r="Q12" s="144"/>
      <c r="R12" s="130">
        <v>124.34</v>
      </c>
    </row>
    <row r="13" spans="1:18" ht="30" customHeight="1">
      <c r="A13" s="32">
        <v>3</v>
      </c>
      <c r="B13" s="37">
        <v>41698</v>
      </c>
      <c r="C13" s="34" t="s">
        <v>52</v>
      </c>
      <c r="D13" s="38" t="s">
        <v>78</v>
      </c>
      <c r="E13" s="35" t="s">
        <v>75</v>
      </c>
      <c r="F13" s="36" t="s">
        <v>76</v>
      </c>
      <c r="G13" s="127"/>
      <c r="H13" s="128">
        <f t="shared" si="1"/>
        <v>0</v>
      </c>
      <c r="I13" s="129"/>
      <c r="J13" s="27">
        <v>125</v>
      </c>
      <c r="K13" s="28"/>
      <c r="L13" s="28"/>
      <c r="M13" s="29"/>
      <c r="N13" s="30">
        <f t="shared" si="2"/>
        <v>125</v>
      </c>
      <c r="O13" s="33"/>
      <c r="P13" s="31" t="str">
        <f t="shared" si="3"/>
        <v/>
      </c>
      <c r="Q13" s="2"/>
      <c r="R13" s="130">
        <v>155.22999999999999</v>
      </c>
    </row>
    <row r="14" spans="1:18" ht="30" customHeight="1">
      <c r="A14" s="131">
        <v>4</v>
      </c>
      <c r="B14" s="37">
        <v>41696</v>
      </c>
      <c r="C14" s="34" t="s">
        <v>52</v>
      </c>
      <c r="D14" s="38" t="s">
        <v>79</v>
      </c>
      <c r="E14" s="35" t="s">
        <v>75</v>
      </c>
      <c r="F14" s="36" t="s">
        <v>76</v>
      </c>
      <c r="G14" s="127"/>
      <c r="H14" s="128">
        <f t="shared" si="1"/>
        <v>0</v>
      </c>
      <c r="I14" s="129"/>
      <c r="J14" s="27">
        <v>35</v>
      </c>
      <c r="K14" s="28"/>
      <c r="L14" s="28"/>
      <c r="M14" s="29"/>
      <c r="N14" s="30">
        <f t="shared" si="2"/>
        <v>35</v>
      </c>
      <c r="O14" s="33"/>
      <c r="P14" s="31" t="str">
        <f t="shared" si="3"/>
        <v/>
      </c>
      <c r="Q14" s="2"/>
      <c r="R14" s="130">
        <v>45.47</v>
      </c>
    </row>
    <row r="15" spans="1:18" ht="30" customHeight="1">
      <c r="A15" s="32">
        <v>5</v>
      </c>
      <c r="B15" s="37">
        <v>41697</v>
      </c>
      <c r="C15" s="34" t="s">
        <v>52</v>
      </c>
      <c r="D15" s="38" t="s">
        <v>79</v>
      </c>
      <c r="E15" s="35" t="s">
        <v>75</v>
      </c>
      <c r="F15" s="36" t="s">
        <v>76</v>
      </c>
      <c r="G15" s="127"/>
      <c r="H15" s="128"/>
      <c r="I15" s="129"/>
      <c r="J15" s="27">
        <v>28</v>
      </c>
      <c r="K15" s="28"/>
      <c r="L15" s="28"/>
      <c r="M15" s="29"/>
      <c r="N15" s="30">
        <v>28</v>
      </c>
      <c r="O15" s="33"/>
      <c r="P15" s="31"/>
      <c r="Q15" s="2"/>
      <c r="R15" s="130">
        <v>37.01</v>
      </c>
    </row>
    <row r="16" spans="1:18" ht="30" customHeight="1">
      <c r="A16" s="131">
        <v>6</v>
      </c>
      <c r="B16" s="37">
        <v>41697</v>
      </c>
      <c r="C16" s="34" t="s">
        <v>52</v>
      </c>
      <c r="D16" s="38" t="s">
        <v>79</v>
      </c>
      <c r="E16" s="35" t="s">
        <v>75</v>
      </c>
      <c r="F16" s="36" t="s">
        <v>76</v>
      </c>
      <c r="G16" s="127"/>
      <c r="H16" s="128">
        <f t="shared" ref="H16:H21" si="4">IF($D$3="si",($G$5/$G$6*G16),IF($D$3="no",G16*$G$4,0))</f>
        <v>0</v>
      </c>
      <c r="I16" s="129"/>
      <c r="J16" s="27">
        <v>30</v>
      </c>
      <c r="K16" s="28"/>
      <c r="L16" s="28"/>
      <c r="M16" s="29"/>
      <c r="N16" s="30">
        <f t="shared" ref="N16" si="5">SUM(H16:M16)</f>
        <v>30</v>
      </c>
      <c r="O16" s="33"/>
      <c r="P16" s="31" t="str">
        <f t="shared" ref="P16:P21" si="6">IF(F16="Milano","X","")</f>
        <v/>
      </c>
      <c r="Q16" s="2"/>
      <c r="R16" s="130">
        <v>39.44</v>
      </c>
    </row>
    <row r="17" spans="1:18" ht="30" customHeight="1">
      <c r="A17" s="32">
        <v>7</v>
      </c>
      <c r="B17" s="37">
        <v>41698</v>
      </c>
      <c r="C17" s="34" t="s">
        <v>52</v>
      </c>
      <c r="D17" s="38" t="s">
        <v>80</v>
      </c>
      <c r="E17" s="35" t="s">
        <v>75</v>
      </c>
      <c r="F17" s="36" t="s">
        <v>76</v>
      </c>
      <c r="G17" s="127"/>
      <c r="H17" s="128">
        <f t="shared" si="4"/>
        <v>0</v>
      </c>
      <c r="I17" s="129"/>
      <c r="J17" s="27"/>
      <c r="K17" s="28"/>
      <c r="L17" s="28"/>
      <c r="M17" s="29"/>
      <c r="N17" s="30"/>
      <c r="O17" s="33">
        <v>120</v>
      </c>
      <c r="P17" s="31" t="str">
        <f t="shared" si="6"/>
        <v/>
      </c>
      <c r="Q17" s="2"/>
      <c r="R17" s="130">
        <v>146.11000000000001</v>
      </c>
    </row>
    <row r="18" spans="1:18" ht="30" customHeight="1">
      <c r="A18" s="131">
        <v>8</v>
      </c>
      <c r="B18" s="37">
        <v>41696</v>
      </c>
      <c r="C18" s="34" t="s">
        <v>52</v>
      </c>
      <c r="D18" s="38" t="s">
        <v>80</v>
      </c>
      <c r="E18" s="35" t="s">
        <v>75</v>
      </c>
      <c r="F18" s="36" t="s">
        <v>76</v>
      </c>
      <c r="G18" s="127"/>
      <c r="H18" s="128">
        <f t="shared" si="4"/>
        <v>0</v>
      </c>
      <c r="I18" s="129"/>
      <c r="J18" s="27"/>
      <c r="K18" s="28"/>
      <c r="L18" s="28"/>
      <c r="M18" s="29"/>
      <c r="N18" s="30">
        <f t="shared" ref="N18:N21" si="7">SUM(H18:M18)</f>
        <v>0</v>
      </c>
      <c r="O18" s="33">
        <v>220</v>
      </c>
      <c r="P18" s="31" t="str">
        <f t="shared" si="6"/>
        <v/>
      </c>
      <c r="Q18" s="2"/>
      <c r="R18" s="130">
        <v>286.97000000000003</v>
      </c>
    </row>
    <row r="19" spans="1:18" ht="30" customHeight="1">
      <c r="A19" s="32">
        <v>9</v>
      </c>
      <c r="B19" s="37">
        <v>41696</v>
      </c>
      <c r="C19" s="34" t="s">
        <v>52</v>
      </c>
      <c r="D19" s="38" t="s">
        <v>81</v>
      </c>
      <c r="E19" s="35" t="s">
        <v>75</v>
      </c>
      <c r="F19" s="36" t="s">
        <v>76</v>
      </c>
      <c r="G19" s="127"/>
      <c r="H19" s="128">
        <f t="shared" si="4"/>
        <v>0</v>
      </c>
      <c r="I19" s="129"/>
      <c r="J19" s="27"/>
      <c r="K19" s="28"/>
      <c r="L19" s="28"/>
      <c r="M19" s="29">
        <v>4.99</v>
      </c>
      <c r="N19" s="30">
        <f t="shared" si="7"/>
        <v>4.99</v>
      </c>
      <c r="O19" s="33"/>
      <c r="P19" s="31" t="str">
        <f t="shared" si="6"/>
        <v/>
      </c>
      <c r="Q19" s="2"/>
      <c r="R19" s="130">
        <v>9.9499999999999993</v>
      </c>
    </row>
    <row r="20" spans="1:18" ht="30" customHeight="1">
      <c r="A20" s="131">
        <v>10</v>
      </c>
      <c r="B20" s="37">
        <v>41696</v>
      </c>
      <c r="C20" s="34" t="s">
        <v>52</v>
      </c>
      <c r="D20" s="38" t="s">
        <v>45</v>
      </c>
      <c r="E20" s="35" t="s">
        <v>75</v>
      </c>
      <c r="F20" s="36" t="s">
        <v>76</v>
      </c>
      <c r="G20" s="127"/>
      <c r="H20" s="128">
        <f t="shared" si="4"/>
        <v>0</v>
      </c>
      <c r="I20" s="129"/>
      <c r="J20" s="27"/>
      <c r="K20" s="28"/>
      <c r="L20" s="28"/>
      <c r="M20" s="29">
        <v>32.75</v>
      </c>
      <c r="N20" s="30">
        <f t="shared" si="7"/>
        <v>32.75</v>
      </c>
      <c r="O20" s="33">
        <v>32.75</v>
      </c>
      <c r="P20" s="31" t="str">
        <f t="shared" si="6"/>
        <v/>
      </c>
      <c r="Q20" s="2"/>
      <c r="R20" s="130">
        <v>39.869999999999997</v>
      </c>
    </row>
    <row r="21" spans="1:18" ht="30" customHeight="1">
      <c r="A21" s="32">
        <v>11</v>
      </c>
      <c r="B21" s="37">
        <v>41696</v>
      </c>
      <c r="C21" s="34" t="s">
        <v>52</v>
      </c>
      <c r="D21" s="38" t="s">
        <v>71</v>
      </c>
      <c r="E21" s="35" t="s">
        <v>75</v>
      </c>
      <c r="F21" s="36" t="s">
        <v>76</v>
      </c>
      <c r="G21" s="127"/>
      <c r="H21" s="128">
        <f t="shared" si="4"/>
        <v>0</v>
      </c>
      <c r="I21" s="129"/>
      <c r="J21" s="27"/>
      <c r="K21" s="28"/>
      <c r="L21" s="28"/>
      <c r="M21" s="29">
        <v>23.97</v>
      </c>
      <c r="N21" s="30">
        <f t="shared" si="7"/>
        <v>23.97</v>
      </c>
      <c r="O21" s="33"/>
      <c r="P21" s="31" t="str">
        <f t="shared" si="6"/>
        <v/>
      </c>
      <c r="Q21" s="2"/>
      <c r="R21" s="130">
        <v>30.09</v>
      </c>
    </row>
    <row r="22" spans="1:18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18">
      <c r="A23" s="55"/>
      <c r="B23" s="56"/>
      <c r="C23" s="57"/>
      <c r="D23" s="58"/>
      <c r="E23" s="58"/>
      <c r="F23" s="59"/>
      <c r="G23" s="60"/>
      <c r="H23" s="61"/>
      <c r="I23" s="62"/>
      <c r="J23" s="62"/>
      <c r="K23" s="62"/>
      <c r="L23" s="62"/>
      <c r="M23" s="62"/>
      <c r="N23" s="63"/>
      <c r="O23" s="64"/>
      <c r="P23" s="145"/>
    </row>
    <row r="24" spans="1:18">
      <c r="A24" s="46"/>
      <c r="B24" s="54" t="s">
        <v>36</v>
      </c>
      <c r="C24" s="54"/>
      <c r="D24" s="54"/>
      <c r="E24" s="47"/>
      <c r="F24" s="47"/>
      <c r="G24" s="54" t="s">
        <v>38</v>
      </c>
      <c r="H24" s="54"/>
      <c r="I24" s="54"/>
      <c r="J24" s="47"/>
      <c r="K24" s="47"/>
      <c r="L24" s="54" t="s">
        <v>37</v>
      </c>
      <c r="M24" s="54"/>
      <c r="N24" s="54"/>
      <c r="O24" s="47"/>
      <c r="P24" s="145"/>
    </row>
    <row r="25" spans="1:18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145"/>
    </row>
    <row r="26" spans="1:18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</sheetData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3:M23 H11:M11 H13:M21">
      <formula1>0</formula1>
      <formula2>0</formula2>
    </dataValidation>
    <dataValidation type="whole" operator="greaterThanOrEqual" allowBlank="1" showErrorMessage="1" errorTitle="Valore" error="Inserire un numero maggiore o uguale a 0 (zero)!" sqref="N23 N11 N13:N21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D23:E23 D11:E11 D13:E21">
      <formula1>1</formula1>
      <formula2>0</formula2>
    </dataValidation>
    <dataValidation type="textLength" operator="greaterThan" sqref="F23 F11 F13:F21">
      <formula1>1</formula1>
      <formula2>0</formula2>
    </dataValidation>
    <dataValidation type="date" operator="greaterThanOrEqual" showErrorMessage="1" errorTitle="Data" error="Inserire una data superiore al 1/11/2000" sqref="B23 B11 B13:B21">
      <formula1>36831</formula1>
      <formula2>0</formula2>
    </dataValidation>
    <dataValidation type="textLength" operator="greaterThan" allowBlank="1" sqref="C23 C11 C13:C2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topLeftCell="D1" zoomScale="60" zoomScaleNormal="50" workbookViewId="0">
      <selection activeCell="R1" sqref="R1:R5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44.710937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84" t="s">
        <v>0</v>
      </c>
      <c r="C1" s="84"/>
      <c r="D1" s="85" t="s">
        <v>39</v>
      </c>
      <c r="E1" s="85"/>
      <c r="F1" s="40">
        <v>41671</v>
      </c>
      <c r="G1" s="39" t="s">
        <v>82</v>
      </c>
      <c r="L1" s="8" t="s">
        <v>29</v>
      </c>
      <c r="M1" s="3">
        <f>+P1-N7</f>
        <v>0</v>
      </c>
      <c r="N1" s="5" t="s">
        <v>1</v>
      </c>
      <c r="O1" s="6"/>
      <c r="P1" s="96">
        <f>SUM(H7:M7)</f>
        <v>92.29</v>
      </c>
      <c r="Q1" s="3" t="s">
        <v>27</v>
      </c>
      <c r="R1" s="147">
        <f>SUM(R11:R16,R19:R21)</f>
        <v>67.41</v>
      </c>
    </row>
    <row r="2" spans="1:18" s="8" customFormat="1" ht="57.75" customHeight="1">
      <c r="A2" s="4"/>
      <c r="B2" s="86" t="s">
        <v>2</v>
      </c>
      <c r="C2" s="86"/>
      <c r="D2" s="85"/>
      <c r="E2" s="85"/>
      <c r="F2" s="9"/>
      <c r="G2" s="9"/>
      <c r="N2" s="10" t="s">
        <v>3</v>
      </c>
      <c r="O2" s="11"/>
      <c r="P2" s="12"/>
      <c r="Q2" s="3" t="s">
        <v>26</v>
      </c>
      <c r="R2" s="147"/>
    </row>
    <row r="3" spans="1:18" s="8" customFormat="1" ht="35.25" customHeight="1">
      <c r="A3" s="4"/>
      <c r="B3" s="86" t="s">
        <v>25</v>
      </c>
      <c r="C3" s="86"/>
      <c r="D3" s="85" t="s">
        <v>60</v>
      </c>
      <c r="E3" s="85"/>
      <c r="N3" s="10" t="s">
        <v>4</v>
      </c>
      <c r="O3" s="11"/>
      <c r="P3" s="97">
        <f>+O7</f>
        <v>92.29</v>
      </c>
      <c r="Q3" s="13"/>
      <c r="R3" s="147">
        <f>SUM(R11,R17:R18,R20)</f>
        <v>67.41</v>
      </c>
    </row>
    <row r="4" spans="1:18" s="8" customFormat="1" ht="35.25" customHeight="1" thickBot="1">
      <c r="A4" s="4"/>
      <c r="D4" s="14"/>
      <c r="E4" s="14"/>
      <c r="F4" s="10" t="s">
        <v>21</v>
      </c>
      <c r="G4" s="9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47"/>
    </row>
    <row r="5" spans="1:18" s="8" customFormat="1" ht="43.5" customHeight="1" thickTop="1" thickBot="1">
      <c r="A5" s="4"/>
      <c r="B5" s="19" t="s">
        <v>6</v>
      </c>
      <c r="C5" s="20"/>
      <c r="D5" s="45">
        <v>1</v>
      </c>
      <c r="E5" s="14"/>
      <c r="F5" s="10" t="s">
        <v>7</v>
      </c>
      <c r="G5" s="98">
        <v>1.1100000000000001</v>
      </c>
      <c r="N5" s="89" t="s">
        <v>8</v>
      </c>
      <c r="O5" s="89"/>
      <c r="P5" s="99">
        <f>P1-P2-P3-P4</f>
        <v>0</v>
      </c>
      <c r="Q5" s="13"/>
      <c r="R5" s="147">
        <f>R1-R3</f>
        <v>0</v>
      </c>
    </row>
    <row r="6" spans="1:18" s="8" customFormat="1" ht="43.5" customHeight="1" thickTop="1" thickBot="1">
      <c r="A6" s="4"/>
      <c r="B6" s="100" t="s">
        <v>85</v>
      </c>
      <c r="C6" s="100"/>
      <c r="D6" s="14"/>
      <c r="E6" s="14"/>
      <c r="F6" s="10" t="s">
        <v>10</v>
      </c>
      <c r="G6" s="101">
        <v>11.11</v>
      </c>
      <c r="Q6" s="13"/>
    </row>
    <row r="7" spans="1:18" s="8" customFormat="1" ht="27" customHeight="1" thickTop="1" thickBot="1">
      <c r="A7" s="102" t="s">
        <v>61</v>
      </c>
      <c r="B7" s="103"/>
      <c r="C7" s="104"/>
      <c r="D7" s="105" t="s">
        <v>11</v>
      </c>
      <c r="E7" s="106"/>
      <c r="F7" s="106"/>
      <c r="G7" s="107">
        <f t="shared" ref="G7:O7" si="0">SUM(G11:G21)</f>
        <v>0</v>
      </c>
      <c r="H7" s="108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92.29</v>
      </c>
      <c r="L7" s="109">
        <f t="shared" si="0"/>
        <v>0</v>
      </c>
      <c r="M7" s="110">
        <f t="shared" si="0"/>
        <v>0</v>
      </c>
      <c r="N7" s="111">
        <f t="shared" si="0"/>
        <v>92.29</v>
      </c>
      <c r="O7" s="112">
        <f t="shared" si="0"/>
        <v>92.29</v>
      </c>
      <c r="P7" s="13">
        <f>+N7-SUM(H7:M7)</f>
        <v>0</v>
      </c>
    </row>
    <row r="8" spans="1:18" ht="36" customHeight="1" thickTop="1" thickBot="1">
      <c r="A8" s="71"/>
      <c r="B8" s="73" t="s">
        <v>12</v>
      </c>
      <c r="C8" s="73" t="s">
        <v>13</v>
      </c>
      <c r="D8" s="113" t="s">
        <v>24</v>
      </c>
      <c r="E8" s="73" t="s">
        <v>62</v>
      </c>
      <c r="F8" s="114" t="s">
        <v>63</v>
      </c>
      <c r="G8" s="115" t="s">
        <v>15</v>
      </c>
      <c r="H8" s="116" t="s">
        <v>16</v>
      </c>
      <c r="I8" s="83" t="s">
        <v>33</v>
      </c>
      <c r="J8" s="82" t="s">
        <v>35</v>
      </c>
      <c r="K8" s="82" t="s">
        <v>34</v>
      </c>
      <c r="L8" s="117" t="s">
        <v>64</v>
      </c>
      <c r="M8" s="118"/>
      <c r="N8" s="69" t="s">
        <v>17</v>
      </c>
      <c r="O8" s="81" t="s">
        <v>18</v>
      </c>
      <c r="P8" s="67" t="s">
        <v>19</v>
      </c>
      <c r="Q8" s="2"/>
      <c r="R8" s="119" t="s">
        <v>65</v>
      </c>
    </row>
    <row r="9" spans="1:18" ht="36" customHeight="1" thickTop="1" thickBot="1">
      <c r="A9" s="71"/>
      <c r="B9" s="73" t="s">
        <v>12</v>
      </c>
      <c r="C9" s="73"/>
      <c r="D9" s="120"/>
      <c r="E9" s="73"/>
      <c r="F9" s="114"/>
      <c r="G9" s="121"/>
      <c r="H9" s="116" t="s">
        <v>33</v>
      </c>
      <c r="I9" s="83" t="s">
        <v>33</v>
      </c>
      <c r="J9" s="83"/>
      <c r="K9" s="83" t="s">
        <v>32</v>
      </c>
      <c r="L9" s="94" t="s">
        <v>22</v>
      </c>
      <c r="M9" s="122" t="s">
        <v>23</v>
      </c>
      <c r="N9" s="69"/>
      <c r="O9" s="81"/>
      <c r="P9" s="67"/>
      <c r="Q9" s="2"/>
      <c r="R9" s="123"/>
    </row>
    <row r="10" spans="1:18" ht="37.5" customHeight="1" thickTop="1" thickBot="1">
      <c r="A10" s="71"/>
      <c r="B10" s="73"/>
      <c r="C10" s="73"/>
      <c r="D10" s="120"/>
      <c r="E10" s="73"/>
      <c r="F10" s="114"/>
      <c r="G10" s="124" t="s">
        <v>20</v>
      </c>
      <c r="H10" s="116"/>
      <c r="I10" s="83"/>
      <c r="J10" s="83"/>
      <c r="K10" s="83"/>
      <c r="L10" s="125"/>
      <c r="M10" s="88"/>
      <c r="N10" s="69"/>
      <c r="O10" s="81"/>
      <c r="P10" s="67"/>
      <c r="Q10" s="2"/>
      <c r="R10" s="126"/>
    </row>
    <row r="11" spans="1:18" ht="30" customHeight="1" thickTop="1">
      <c r="A11" s="32">
        <v>1</v>
      </c>
      <c r="B11" s="37">
        <v>41680</v>
      </c>
      <c r="C11" s="34" t="s">
        <v>55</v>
      </c>
      <c r="D11" s="38" t="s">
        <v>86</v>
      </c>
      <c r="E11" s="35"/>
      <c r="F11" s="36" t="s">
        <v>87</v>
      </c>
      <c r="G11" s="127"/>
      <c r="H11" s="128">
        <f t="shared" ref="H11:H14" si="1">IF($D$3="si",($G$5/$G$6*G11),IF($D$3="no",G11*$G$4,0))</f>
        <v>0</v>
      </c>
      <c r="I11" s="129"/>
      <c r="J11" s="27"/>
      <c r="K11" s="28">
        <v>92.29</v>
      </c>
      <c r="L11" s="28"/>
      <c r="M11" s="29"/>
      <c r="N11" s="30">
        <f t="shared" ref="N11:N14" si="2">SUM(H11:M11)</f>
        <v>92.29</v>
      </c>
      <c r="O11" s="33">
        <v>92.29</v>
      </c>
      <c r="P11" s="31" t="str">
        <f t="shared" ref="P11:P14" si="3">IF(F11="Milano","X","")</f>
        <v/>
      </c>
      <c r="Q11" s="2"/>
      <c r="R11" s="130">
        <v>67.41</v>
      </c>
    </row>
    <row r="12" spans="1:18" ht="30" customHeight="1">
      <c r="A12" s="131">
        <v>2</v>
      </c>
      <c r="B12" s="132"/>
      <c r="C12" s="133"/>
      <c r="D12" s="134"/>
      <c r="E12" s="135"/>
      <c r="F12" s="136"/>
      <c r="G12" s="137"/>
      <c r="H12" s="138"/>
      <c r="I12" s="139"/>
      <c r="J12" s="140"/>
      <c r="K12" s="140"/>
      <c r="L12" s="140"/>
      <c r="M12" s="141"/>
      <c r="N12" s="30"/>
      <c r="O12" s="142"/>
      <c r="P12" s="143"/>
      <c r="Q12" s="144"/>
      <c r="R12" s="130"/>
    </row>
    <row r="13" spans="1:18" ht="30" customHeight="1">
      <c r="A13" s="32">
        <v>3</v>
      </c>
      <c r="B13" s="37"/>
      <c r="C13" s="34"/>
      <c r="D13" s="38"/>
      <c r="E13" s="35"/>
      <c r="F13" s="36"/>
      <c r="G13" s="127"/>
      <c r="H13" s="128"/>
      <c r="I13" s="129"/>
      <c r="J13" s="27"/>
      <c r="K13" s="28"/>
      <c r="L13" s="28"/>
      <c r="M13" s="29"/>
      <c r="N13" s="30"/>
      <c r="O13" s="33"/>
      <c r="P13" s="31"/>
      <c r="Q13" s="2"/>
      <c r="R13" s="130"/>
    </row>
    <row r="14" spans="1:18" ht="30" customHeight="1">
      <c r="A14" s="131">
        <v>4</v>
      </c>
      <c r="B14" s="37"/>
      <c r="C14" s="34"/>
      <c r="D14" s="38"/>
      <c r="E14" s="35"/>
      <c r="F14" s="36"/>
      <c r="G14" s="127"/>
      <c r="H14" s="128"/>
      <c r="I14" s="129"/>
      <c r="J14" s="27"/>
      <c r="K14" s="28"/>
      <c r="L14" s="28"/>
      <c r="M14" s="29"/>
      <c r="N14" s="30"/>
      <c r="O14" s="33"/>
      <c r="P14" s="31"/>
      <c r="Q14" s="2"/>
      <c r="R14" s="130"/>
    </row>
    <row r="15" spans="1:18" ht="30" customHeight="1">
      <c r="A15" s="32">
        <v>5</v>
      </c>
      <c r="B15" s="37"/>
      <c r="C15" s="34"/>
      <c r="D15" s="38"/>
      <c r="E15" s="35"/>
      <c r="F15" s="36"/>
      <c r="G15" s="127"/>
      <c r="H15" s="128"/>
      <c r="I15" s="129"/>
      <c r="J15" s="27"/>
      <c r="K15" s="28"/>
      <c r="L15" s="28"/>
      <c r="M15" s="29"/>
      <c r="N15" s="30"/>
      <c r="O15" s="33"/>
      <c r="P15" s="31"/>
      <c r="Q15" s="2"/>
      <c r="R15" s="130"/>
    </row>
    <row r="16" spans="1:18" ht="30" customHeight="1">
      <c r="A16" s="131">
        <v>6</v>
      </c>
      <c r="B16" s="37"/>
      <c r="C16" s="34"/>
      <c r="D16" s="38"/>
      <c r="E16" s="35"/>
      <c r="F16" s="36"/>
      <c r="G16" s="127"/>
      <c r="H16" s="128"/>
      <c r="I16" s="129"/>
      <c r="J16" s="27"/>
      <c r="K16" s="28"/>
      <c r="L16" s="28"/>
      <c r="M16" s="29"/>
      <c r="N16" s="30"/>
      <c r="O16" s="33"/>
      <c r="P16" s="31"/>
      <c r="Q16" s="2"/>
      <c r="R16" s="130"/>
    </row>
    <row r="17" spans="1:18" ht="30" customHeight="1">
      <c r="A17" s="32">
        <v>7</v>
      </c>
      <c r="B17" s="37"/>
      <c r="C17" s="34"/>
      <c r="D17" s="38"/>
      <c r="E17" s="35"/>
      <c r="F17" s="36"/>
      <c r="G17" s="127"/>
      <c r="H17" s="128"/>
      <c r="I17" s="129"/>
      <c r="J17" s="27"/>
      <c r="K17" s="28"/>
      <c r="L17" s="28"/>
      <c r="M17" s="29"/>
      <c r="N17" s="30"/>
      <c r="O17" s="33"/>
      <c r="P17" s="31"/>
      <c r="Q17" s="2"/>
      <c r="R17" s="130"/>
    </row>
    <row r="18" spans="1:18" ht="30" customHeight="1">
      <c r="A18" s="131">
        <v>8</v>
      </c>
      <c r="B18" s="37"/>
      <c r="C18" s="34"/>
      <c r="D18" s="38"/>
      <c r="E18" s="35"/>
      <c r="F18" s="36"/>
      <c r="G18" s="127"/>
      <c r="H18" s="128"/>
      <c r="I18" s="129"/>
      <c r="J18" s="27"/>
      <c r="K18" s="28"/>
      <c r="L18" s="28"/>
      <c r="M18" s="29"/>
      <c r="N18" s="30"/>
      <c r="O18" s="33"/>
      <c r="P18" s="31"/>
      <c r="Q18" s="2"/>
      <c r="R18" s="130"/>
    </row>
    <row r="19" spans="1:18" ht="30" customHeight="1">
      <c r="A19" s="32">
        <v>9</v>
      </c>
      <c r="B19" s="37"/>
      <c r="C19" s="34"/>
      <c r="D19" s="38"/>
      <c r="E19" s="35"/>
      <c r="F19" s="36"/>
      <c r="G19" s="127"/>
      <c r="H19" s="128"/>
      <c r="I19" s="129"/>
      <c r="J19" s="27"/>
      <c r="K19" s="28"/>
      <c r="L19" s="28"/>
      <c r="M19" s="29"/>
      <c r="N19" s="30"/>
      <c r="O19" s="33"/>
      <c r="P19" s="31"/>
      <c r="Q19" s="2"/>
      <c r="R19" s="130"/>
    </row>
    <row r="20" spans="1:18" ht="30" customHeight="1">
      <c r="A20" s="131">
        <v>10</v>
      </c>
      <c r="B20" s="37"/>
      <c r="C20" s="34"/>
      <c r="D20" s="38"/>
      <c r="E20" s="35"/>
      <c r="F20" s="36"/>
      <c r="G20" s="127"/>
      <c r="H20" s="128"/>
      <c r="I20" s="129"/>
      <c r="J20" s="27"/>
      <c r="K20" s="28"/>
      <c r="L20" s="28"/>
      <c r="M20" s="29"/>
      <c r="N20" s="30"/>
      <c r="O20" s="33"/>
      <c r="P20" s="31"/>
      <c r="Q20" s="2"/>
      <c r="R20" s="130"/>
    </row>
    <row r="21" spans="1:18" ht="30" customHeight="1">
      <c r="A21" s="32">
        <v>11</v>
      </c>
      <c r="B21" s="37"/>
      <c r="C21" s="34"/>
      <c r="D21" s="38"/>
      <c r="E21" s="35"/>
      <c r="F21" s="36"/>
      <c r="G21" s="127"/>
      <c r="H21" s="128"/>
      <c r="I21" s="129"/>
      <c r="J21" s="27"/>
      <c r="K21" s="28"/>
      <c r="L21" s="28"/>
      <c r="M21" s="29"/>
      <c r="N21" s="30"/>
      <c r="O21" s="33"/>
      <c r="P21" s="31"/>
      <c r="Q21" s="2"/>
      <c r="R21" s="130"/>
    </row>
    <row r="22" spans="1:18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18">
      <c r="A23" s="55"/>
      <c r="B23" s="56"/>
      <c r="C23" s="57"/>
      <c r="D23" s="58"/>
      <c r="E23" s="58"/>
      <c r="F23" s="59"/>
      <c r="G23" s="60"/>
      <c r="H23" s="61"/>
      <c r="I23" s="62"/>
      <c r="J23" s="62"/>
      <c r="K23" s="62"/>
      <c r="L23" s="62"/>
      <c r="M23" s="62"/>
      <c r="N23" s="63"/>
      <c r="O23" s="64"/>
      <c r="P23" s="145"/>
    </row>
    <row r="24" spans="1:18">
      <c r="A24" s="46"/>
      <c r="B24" s="54" t="s">
        <v>36</v>
      </c>
      <c r="C24" s="54"/>
      <c r="D24" s="54"/>
      <c r="E24" s="47"/>
      <c r="F24" s="47"/>
      <c r="G24" s="54" t="s">
        <v>38</v>
      </c>
      <c r="H24" s="54"/>
      <c r="I24" s="54"/>
      <c r="J24" s="47"/>
      <c r="K24" s="47"/>
      <c r="L24" s="54" t="s">
        <v>37</v>
      </c>
      <c r="M24" s="54"/>
      <c r="N24" s="54"/>
      <c r="O24" s="47"/>
      <c r="P24" s="145"/>
    </row>
    <row r="25" spans="1:18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145"/>
    </row>
    <row r="26" spans="1:18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</sheetData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3 C11 C13:C21">
      <formula1>1</formula1>
      <formula2>0</formula2>
    </dataValidation>
    <dataValidation type="date" operator="greaterThanOrEqual" showErrorMessage="1" errorTitle="Data" error="Inserire una data superiore al 1/11/2000" sqref="B23 B11 B13:B21">
      <formula1>36831</formula1>
      <formula2>0</formula2>
    </dataValidation>
    <dataValidation type="textLength" operator="greaterThan" sqref="F23 F11 F13:F21">
      <formula1>1</formula1>
      <formula2>0</formula2>
    </dataValidation>
    <dataValidation type="textLength" operator="greaterThan" allowBlank="1" showErrorMessage="1" sqref="D23:E23 D11:E11 D13:E2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23 N11 N13:N21">
      <formula1>0</formula1>
      <formula2>0</formula2>
    </dataValidation>
    <dataValidation type="decimal" operator="greaterThanOrEqual" allowBlank="1" showErrorMessage="1" errorTitle="Valore" error="Inserire un numero maggiore o uguale a 0 (zero)!" sqref="H23:M23 H11:M11 H13:M21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Nota Spese Italia</vt:lpstr>
      <vt:lpstr>Nota Spese SAR</vt:lpstr>
      <vt:lpstr>Nota Spese GBP</vt:lpstr>
      <vt:lpstr>Nota Spese USD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2014-03-28T14:49:57Z</cp:lastPrinted>
  <dcterms:created xsi:type="dcterms:W3CDTF">2007-03-06T14:42:56Z</dcterms:created>
  <dcterms:modified xsi:type="dcterms:W3CDTF">2014-03-28T15:41:50Z</dcterms:modified>
</cp:coreProperties>
</file>