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2"/>
  </bookViews>
  <sheets>
    <sheet name="Nota Spese Italia" sheetId="1" r:id="rId1"/>
    <sheet name="AED" sheetId="3" r:id="rId2"/>
    <sheet name="USD" sheetId="4" r:id="rId3"/>
    <sheet name="BRL" sheetId="5" r:id="rId4"/>
  </sheets>
  <definedNames>
    <definedName name="_xlnm.Print_Area" localSheetId="1">AED!$A$1:$R$26</definedName>
    <definedName name="_xlnm.Print_Area" localSheetId="3">BRL!$A$1:$R$17</definedName>
    <definedName name="_xlnm.Print_Area" localSheetId="0">'Nota Spese Italia'!$A$1:$S$26</definedName>
    <definedName name="_xlnm.Print_Area" localSheetId="2">USD!$A$1:$R$21</definedName>
    <definedName name="_xlnm.Print_Titles" localSheetId="1">AED!$1:$10</definedName>
    <definedName name="_xlnm.Print_Titles" localSheetId="3">BRL!$1:$10</definedName>
    <definedName name="_xlnm.Print_Titles" localSheetId="0">'Nota Spese Italia'!$7:$10</definedName>
    <definedName name="_xlnm.Print_Titles" localSheetId="2">USD!$1:$10</definedName>
  </definedNames>
  <calcPr calcId="125725"/>
</workbook>
</file>

<file path=xl/calcChain.xml><?xml version="1.0" encoding="utf-8"?>
<calcChain xmlns="http://schemas.openxmlformats.org/spreadsheetml/2006/main">
  <c r="R5" i="4"/>
  <c r="R3"/>
  <c r="R1"/>
  <c r="R3" i="3"/>
  <c r="R1"/>
  <c r="R5"/>
  <c r="P1"/>
  <c r="R1" i="5"/>
  <c r="R5" s="1"/>
  <c r="R3"/>
  <c r="P21" i="1"/>
  <c r="H21"/>
  <c r="N21" s="1"/>
  <c r="P20"/>
  <c r="H20"/>
  <c r="N20" s="1"/>
  <c r="H12" i="5" l="1"/>
  <c r="N12" s="1"/>
  <c r="H11"/>
  <c r="N11" s="1"/>
  <c r="O7"/>
  <c r="P3" s="1"/>
  <c r="M7"/>
  <c r="L7"/>
  <c r="K7"/>
  <c r="J7"/>
  <c r="I7"/>
  <c r="G7"/>
  <c r="P16" i="4"/>
  <c r="H16"/>
  <c r="N16" s="1"/>
  <c r="P15"/>
  <c r="H15"/>
  <c r="N15" s="1"/>
  <c r="P14"/>
  <c r="H14"/>
  <c r="N14" s="1"/>
  <c r="P13"/>
  <c r="N13"/>
  <c r="H13"/>
  <c r="H12"/>
  <c r="N12" s="1"/>
  <c r="H11"/>
  <c r="N11" s="1"/>
  <c r="O7"/>
  <c r="P3" s="1"/>
  <c r="M7"/>
  <c r="L7"/>
  <c r="K7"/>
  <c r="J7"/>
  <c r="I7"/>
  <c r="G7"/>
  <c r="N7" i="5" l="1"/>
  <c r="H7"/>
  <c r="P1" s="1"/>
  <c r="N7" i="4"/>
  <c r="P7" s="1"/>
  <c r="H7"/>
  <c r="P1" s="1"/>
  <c r="O7" i="3"/>
  <c r="P3" s="1"/>
  <c r="M7"/>
  <c r="L7"/>
  <c r="J7"/>
  <c r="I7"/>
  <c r="G7" i="1"/>
  <c r="O7"/>
  <c r="P3" s="1"/>
  <c r="M7"/>
  <c r="L7"/>
  <c r="K7"/>
  <c r="J7"/>
  <c r="I7"/>
  <c r="H12"/>
  <c r="H12" i="3"/>
  <c r="H11" i="1"/>
  <c r="N11" s="1"/>
  <c r="H11" i="3"/>
  <c r="N11" s="1"/>
  <c r="K7"/>
  <c r="G7"/>
  <c r="H19" i="1"/>
  <c r="H18"/>
  <c r="H17"/>
  <c r="H16"/>
  <c r="H15"/>
  <c r="H14"/>
  <c r="H13"/>
  <c r="N13" s="1"/>
  <c r="P11"/>
  <c r="H7" l="1"/>
  <c r="M1" i="5"/>
  <c r="P5"/>
  <c r="P7"/>
  <c r="P1" i="1"/>
  <c r="P5" s="1"/>
  <c r="M1" i="4"/>
  <c r="P5"/>
  <c r="N12" i="3"/>
  <c r="P19" i="1"/>
  <c r="N19"/>
  <c r="N16"/>
  <c r="N15"/>
  <c r="N12"/>
  <c r="H21" i="3"/>
  <c r="N21" s="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5" s="1"/>
  <c r="N7" i="1"/>
  <c r="P21" i="3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<sst xmlns="http://schemas.openxmlformats.org/spreadsheetml/2006/main" count="302" uniqueCount="71">
  <si>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</si>
  <si>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</si>
  <si>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</si>
  <si>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</si>
  <si>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</si>
  <si>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</si>
  <si>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</si>
  <si>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</si>
  <si>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</si>
  <si>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</si>
  <si>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</si>
  <si>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</si>
  <si>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</si>
  <si>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</si>
  <si>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</si>
  <si>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</si>
  <si>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</si>
  <si>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</si>
  <si>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</si>
  <si>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</si>
  <si>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</si>
  <si>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</si>
  <si>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</si>
  <si>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</si>
  <si>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</si>
  <si>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</si>
  <si>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</si>
  <si>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</si>
  <si>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</si>
  <si>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</si>
  <si>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</si>
  <si>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</si>
  <si>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</si>
  <si>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</si>
  <si>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</si>
  <si>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</si>
  <si>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</si>
  <si>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</si>
  <si>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</si>
  <si>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</si>
  <si>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</si>
  <si>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</si>
  <si>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</si>
  <si>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</si>
  <si>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</si>
  <si>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</si>
  <si>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</si>
  <si>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Luglio</t>
  </si>
  <si>
    <t>07_01</t>
  </si>
  <si>
    <t>Abu Dhabi</t>
  </si>
  <si>
    <t>Demo</t>
  </si>
  <si>
    <t>Milano</t>
  </si>
  <si>
    <t>Colazione</t>
  </si>
  <si>
    <t>Taxi</t>
  </si>
  <si>
    <t>Treno</t>
  </si>
  <si>
    <t>NATIA</t>
  </si>
  <si>
    <t>(importi in Valuta AED)</t>
  </si>
  <si>
    <t>Ristorante</t>
  </si>
  <si>
    <t>UAE</t>
  </si>
  <si>
    <t>AED</t>
  </si>
  <si>
    <t>Acqua</t>
  </si>
  <si>
    <t>Prelievo contante</t>
  </si>
  <si>
    <t>Restituzione contante</t>
  </si>
  <si>
    <t>(importi in Valuta USD)</t>
  </si>
  <si>
    <t>USA</t>
  </si>
  <si>
    <t>USD</t>
  </si>
  <si>
    <t>Hotel</t>
  </si>
  <si>
    <t>Brazil</t>
  </si>
  <si>
    <t>(importi in Valuta BRL)</t>
  </si>
  <si>
    <t>ISS</t>
  </si>
  <si>
    <t>BRL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</si>
</sst>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4" xfId="0" applyFont="1" applyBorder="1" applyAlignment="1" applyProtection="1">
      <alignment horizontal="right" vertical="center" wrapText="1"/>
    </xf>
    <xf numFmtId="40" fontId="2" fillId="0" borderId="64" xfId="0" applyNumberFormat="1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horizontal="right"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7" xfId="0" applyNumberFormat="1" applyFont="1" applyBorder="1" applyAlignment="1" applyProtection="1">
      <alignment horizontal="center" vertical="center"/>
      <protection locked="0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28" xfId="0" applyFont="1" applyBorder="1" applyAlignment="1" applyProtection="1">
      <alignment horizontal="center" vertical="center" textRotation="180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5" borderId="30" xfId="0" applyNumberFormat="1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  <xf numFmtId="2" fontId="2" fillId="0" borderId="64" xfId="0" applyNumberFormat="1" applyFont="1" applyBorder="1" applyAlignment="1" applyProtection="1">
      <alignment horizontal="right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view="pageBreakPreview" zoomScale="50" zoomScaleSheetLayoutView="50" workbookViewId="0">
      <pane ySplit="5" topLeftCell="A6" activePane="bottomLeft" state="frozen"/>
      <selection pane="bottomLeft" activeCell="M19" sqref="M19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7" t="s">
        <v>0</v>
      </c>
      <c r="C1" s="117"/>
      <c r="D1" s="117"/>
      <c r="E1" s="118" t="s">
        <v>45</v>
      </c>
      <c r="F1" s="118"/>
      <c r="G1" s="48" t="s">
        <v>47</v>
      </c>
      <c r="H1" s="47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94.799999999999983</v>
      </c>
      <c r="Q1" s="3" t="s">
        <v>28</v>
      </c>
    </row>
    <row r="2" spans="1:19" s="8" customFormat="1" ht="35.25" customHeight="1">
      <c r="A2" s="4"/>
      <c r="B2" s="119" t="s">
        <v>2</v>
      </c>
      <c r="C2" s="119"/>
      <c r="D2" s="119"/>
      <c r="E2" s="118" t="s">
        <v>46</v>
      </c>
      <c r="F2" s="11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9" t="s">
        <v>26</v>
      </c>
      <c r="C3" s="119"/>
      <c r="D3" s="119"/>
      <c r="E3" s="118" t="s">
        <v>27</v>
      </c>
      <c r="F3" s="118"/>
      <c r="N3" s="10" t="s">
        <v>4</v>
      </c>
      <c r="O3" s="11"/>
      <c r="P3" s="12">
        <f>+O7</f>
        <v>63.7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0"/>
      <c r="D5" s="20"/>
      <c r="E5" s="56" t="s">
        <v>33</v>
      </c>
      <c r="F5" s="14"/>
      <c r="G5" s="10" t="s">
        <v>7</v>
      </c>
      <c r="H5" s="21">
        <v>1.1100000000000001</v>
      </c>
      <c r="N5" s="122" t="s">
        <v>8</v>
      </c>
      <c r="O5" s="122"/>
      <c r="P5" s="22">
        <f>P1-P2-P3-P4</f>
        <v>31.09999999999998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9"/>
      <c r="B7" s="50"/>
      <c r="C7" s="50"/>
      <c r="D7" s="51" t="s">
        <v>29</v>
      </c>
      <c r="E7" s="125" t="s">
        <v>11</v>
      </c>
      <c r="F7" s="126"/>
      <c r="G7" s="25">
        <f t="shared" ref="G7:O7" si="0">SUM(G11:G19)</f>
        <v>0</v>
      </c>
      <c r="H7" s="25">
        <f t="shared" si="0"/>
        <v>0</v>
      </c>
      <c r="I7" s="62">
        <f t="shared" si="0"/>
        <v>0</v>
      </c>
      <c r="J7" s="67">
        <f t="shared" si="0"/>
        <v>64.099999999999994</v>
      </c>
      <c r="K7" s="63">
        <f t="shared" si="0"/>
        <v>0</v>
      </c>
      <c r="L7" s="63">
        <f t="shared" si="0"/>
        <v>0</v>
      </c>
      <c r="M7" s="63">
        <f t="shared" si="0"/>
        <v>30.699999999999996</v>
      </c>
      <c r="N7" s="63">
        <f t="shared" si="0"/>
        <v>94.799999999999983</v>
      </c>
      <c r="O7" s="64">
        <f t="shared" si="0"/>
        <v>63.7</v>
      </c>
      <c r="P7" s="13">
        <f>+N7-SUM(I7:M7)</f>
        <v>0</v>
      </c>
    </row>
    <row r="8" spans="1:19" ht="36" customHeight="1" thickTop="1" thickBot="1">
      <c r="A8" s="103"/>
      <c r="B8" s="61"/>
      <c r="C8" s="105" t="s">
        <v>13</v>
      </c>
      <c r="D8" s="107" t="s">
        <v>25</v>
      </c>
      <c r="E8" s="106" t="s">
        <v>14</v>
      </c>
      <c r="F8" s="108" t="s">
        <v>35</v>
      </c>
      <c r="G8" s="109" t="s">
        <v>15</v>
      </c>
      <c r="H8" s="110" t="s">
        <v>16</v>
      </c>
      <c r="I8" s="115" t="s">
        <v>38</v>
      </c>
      <c r="J8" s="115" t="s">
        <v>40</v>
      </c>
      <c r="K8" s="115" t="s">
        <v>39</v>
      </c>
      <c r="L8" s="123" t="s">
        <v>36</v>
      </c>
      <c r="M8" s="124"/>
      <c r="N8" s="101" t="s">
        <v>17</v>
      </c>
      <c r="O8" s="113" t="s">
        <v>18</v>
      </c>
      <c r="P8" s="100" t="s">
        <v>19</v>
      </c>
      <c r="R8" s="2"/>
    </row>
    <row r="9" spans="1:19" ht="36" customHeight="1" thickTop="1" thickBot="1">
      <c r="A9" s="104"/>
      <c r="B9" s="61" t="s">
        <v>12</v>
      </c>
      <c r="C9" s="106"/>
      <c r="D9" s="106"/>
      <c r="E9" s="106"/>
      <c r="F9" s="108"/>
      <c r="G9" s="109"/>
      <c r="H9" s="111"/>
      <c r="I9" s="116" t="s">
        <v>38</v>
      </c>
      <c r="J9" s="116"/>
      <c r="K9" s="116" t="s">
        <v>37</v>
      </c>
      <c r="L9" s="127" t="s">
        <v>23</v>
      </c>
      <c r="M9" s="120" t="s">
        <v>24</v>
      </c>
      <c r="N9" s="102"/>
      <c r="O9" s="114"/>
      <c r="P9" s="100"/>
      <c r="R9" s="2"/>
    </row>
    <row r="10" spans="1:19" ht="37.5" customHeight="1" thickTop="1" thickBot="1">
      <c r="A10" s="104"/>
      <c r="B10" s="52"/>
      <c r="C10" s="106"/>
      <c r="D10" s="106"/>
      <c r="E10" s="106"/>
      <c r="F10" s="108"/>
      <c r="G10" s="26" t="s">
        <v>20</v>
      </c>
      <c r="H10" s="112"/>
      <c r="I10" s="116"/>
      <c r="J10" s="116"/>
      <c r="K10" s="116"/>
      <c r="L10" s="128"/>
      <c r="M10" s="121"/>
      <c r="N10" s="102"/>
      <c r="O10" s="114"/>
      <c r="P10" s="100"/>
      <c r="R10" s="2"/>
    </row>
    <row r="11" spans="1:19" ht="30" customHeight="1" thickTop="1">
      <c r="A11" s="27">
        <v>1</v>
      </c>
      <c r="B11" s="46">
        <v>41463</v>
      </c>
      <c r="C11" s="29" t="s">
        <v>49</v>
      </c>
      <c r="D11" s="29" t="s">
        <v>54</v>
      </c>
      <c r="E11" s="66"/>
      <c r="F11" s="66" t="s">
        <v>51</v>
      </c>
      <c r="G11" s="95"/>
      <c r="H11" s="98">
        <f>IF($E$3="si",($H$5/$H$6*G11),IF($E$3="no",G11*$H$4,0))</f>
        <v>0</v>
      </c>
      <c r="I11" s="68"/>
      <c r="J11" s="68">
        <v>11</v>
      </c>
      <c r="K11" s="34"/>
      <c r="L11" s="35"/>
      <c r="M11" s="37"/>
      <c r="N11" s="39">
        <f>SUM(H11:M11)</f>
        <v>11</v>
      </c>
      <c r="O11" s="40">
        <v>11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6">
        <v>41463</v>
      </c>
      <c r="C12" s="29" t="s">
        <v>49</v>
      </c>
      <c r="D12" s="44" t="s">
        <v>53</v>
      </c>
      <c r="E12" s="66"/>
      <c r="F12" s="66" t="s">
        <v>51</v>
      </c>
      <c r="G12" s="96"/>
      <c r="H12" s="98">
        <f>IF($E$3="si",($H$5/$H$6*G12),IF($E$3="no",G12*$H$4,0))</f>
        <v>0</v>
      </c>
      <c r="I12" s="68"/>
      <c r="J12" s="68">
        <v>11.1</v>
      </c>
      <c r="K12" s="34"/>
      <c r="L12" s="35"/>
      <c r="M12" s="37"/>
      <c r="N12" s="39">
        <f>SUM(H12:M12)</f>
        <v>11.1</v>
      </c>
      <c r="O12" s="43"/>
      <c r="P12" s="41" t="str">
        <f t="shared" ref="P12:P21" si="1">IF($F12="Milano","X","")</f>
        <v>X</v>
      </c>
      <c r="R12" s="2"/>
    </row>
    <row r="13" spans="1:19" ht="30" customHeight="1">
      <c r="A13" s="42">
        <v>3</v>
      </c>
      <c r="B13" s="28">
        <v>41463</v>
      </c>
      <c r="C13" s="29" t="s">
        <v>49</v>
      </c>
      <c r="D13" s="29" t="s">
        <v>52</v>
      </c>
      <c r="E13" s="66"/>
      <c r="F13" s="66" t="s">
        <v>51</v>
      </c>
      <c r="G13" s="96"/>
      <c r="H13" s="98">
        <f t="shared" ref="H13:H21" si="2">IF($E$3="si",($H$5/$H$6*G13),IF($E$3="no",G13*$H$4,0))</f>
        <v>0</v>
      </c>
      <c r="I13" s="68"/>
      <c r="J13" s="68"/>
      <c r="K13" s="34"/>
      <c r="L13" s="35"/>
      <c r="M13" s="37">
        <v>19.2</v>
      </c>
      <c r="N13" s="39">
        <f>SUM(H13:M13)</f>
        <v>19.2</v>
      </c>
      <c r="O13" s="43">
        <v>19.2</v>
      </c>
      <c r="P13" s="41" t="str">
        <f t="shared" si="1"/>
        <v>X</v>
      </c>
      <c r="R13" s="2"/>
    </row>
    <row r="14" spans="1:19" ht="30" customHeight="1">
      <c r="A14" s="42">
        <v>4</v>
      </c>
      <c r="B14" s="28">
        <v>41467</v>
      </c>
      <c r="C14" s="29" t="s">
        <v>49</v>
      </c>
      <c r="D14" s="29" t="s">
        <v>54</v>
      </c>
      <c r="E14" s="66"/>
      <c r="F14" s="66" t="s">
        <v>51</v>
      </c>
      <c r="G14" s="96"/>
      <c r="H14" s="98">
        <f t="shared" si="2"/>
        <v>0</v>
      </c>
      <c r="I14" s="68"/>
      <c r="J14" s="68">
        <v>11</v>
      </c>
      <c r="K14" s="34"/>
      <c r="L14" s="35"/>
      <c r="M14" s="37"/>
      <c r="N14" s="39">
        <f t="shared" ref="N14:N18" si="3">SUM(H14:M14)</f>
        <v>11</v>
      </c>
      <c r="O14" s="43">
        <v>11</v>
      </c>
      <c r="P14" s="41" t="str">
        <f t="shared" si="1"/>
        <v>X</v>
      </c>
      <c r="R14" s="2"/>
    </row>
    <row r="15" spans="1:19" ht="30" customHeight="1">
      <c r="A15" s="42">
        <v>5</v>
      </c>
      <c r="B15" s="28">
        <v>41467</v>
      </c>
      <c r="C15" s="29" t="s">
        <v>49</v>
      </c>
      <c r="D15" s="29" t="s">
        <v>52</v>
      </c>
      <c r="E15" s="66"/>
      <c r="F15" s="66" t="s">
        <v>51</v>
      </c>
      <c r="G15" s="96"/>
      <c r="H15" s="98">
        <f t="shared" si="2"/>
        <v>0</v>
      </c>
      <c r="I15" s="68"/>
      <c r="J15" s="68"/>
      <c r="K15" s="34"/>
      <c r="L15" s="35"/>
      <c r="M15" s="37">
        <v>2.9</v>
      </c>
      <c r="N15" s="39">
        <f t="shared" si="3"/>
        <v>2.9</v>
      </c>
      <c r="O15" s="43">
        <v>2.9</v>
      </c>
      <c r="P15" s="41" t="str">
        <f t="shared" si="1"/>
        <v>X</v>
      </c>
      <c r="R15" s="2"/>
    </row>
    <row r="16" spans="1:19" ht="30" customHeight="1">
      <c r="A16" s="42">
        <v>6</v>
      </c>
      <c r="B16" s="28">
        <v>41467</v>
      </c>
      <c r="C16" s="29" t="s">
        <v>49</v>
      </c>
      <c r="D16" s="29" t="s">
        <v>53</v>
      </c>
      <c r="E16" s="66"/>
      <c r="F16" s="66" t="s">
        <v>51</v>
      </c>
      <c r="G16" s="96"/>
      <c r="H16" s="98">
        <f t="shared" si="2"/>
        <v>0</v>
      </c>
      <c r="I16" s="68"/>
      <c r="J16" s="68">
        <v>10</v>
      </c>
      <c r="K16" s="34"/>
      <c r="L16" s="35"/>
      <c r="M16" s="37"/>
      <c r="N16" s="39">
        <f t="shared" si="3"/>
        <v>10</v>
      </c>
      <c r="O16" s="43"/>
      <c r="P16" s="41" t="str">
        <f t="shared" si="1"/>
        <v>X</v>
      </c>
      <c r="R16" s="2"/>
    </row>
    <row r="17" spans="1:18" ht="30" customHeight="1">
      <c r="A17" s="42">
        <v>7</v>
      </c>
      <c r="B17" s="28">
        <v>41470</v>
      </c>
      <c r="C17" s="29" t="s">
        <v>55</v>
      </c>
      <c r="D17" s="29" t="s">
        <v>53</v>
      </c>
      <c r="E17" s="66"/>
      <c r="F17" s="66" t="s">
        <v>51</v>
      </c>
      <c r="G17" s="96"/>
      <c r="H17" s="98">
        <f t="shared" si="2"/>
        <v>0</v>
      </c>
      <c r="I17" s="68"/>
      <c r="J17" s="68">
        <v>10</v>
      </c>
      <c r="K17" s="34"/>
      <c r="L17" s="35"/>
      <c r="M17" s="37"/>
      <c r="N17" s="39">
        <f t="shared" si="3"/>
        <v>10</v>
      </c>
      <c r="O17" s="43"/>
      <c r="P17" s="41" t="str">
        <f t="shared" si="1"/>
        <v>X</v>
      </c>
      <c r="R17" s="2"/>
    </row>
    <row r="18" spans="1:18" ht="30" customHeight="1">
      <c r="A18" s="42">
        <v>8</v>
      </c>
      <c r="B18" s="28">
        <v>41470</v>
      </c>
      <c r="C18" s="29" t="s">
        <v>55</v>
      </c>
      <c r="D18" s="29" t="s">
        <v>54</v>
      </c>
      <c r="E18" s="66"/>
      <c r="F18" s="66" t="s">
        <v>51</v>
      </c>
      <c r="G18" s="96"/>
      <c r="H18" s="98">
        <f t="shared" si="2"/>
        <v>0</v>
      </c>
      <c r="I18" s="68"/>
      <c r="J18" s="68">
        <v>11</v>
      </c>
      <c r="K18" s="34"/>
      <c r="L18" s="35"/>
      <c r="M18" s="35"/>
      <c r="N18" s="39">
        <f t="shared" si="3"/>
        <v>11</v>
      </c>
      <c r="O18" s="43">
        <v>11</v>
      </c>
      <c r="P18" s="41" t="str">
        <f t="shared" si="1"/>
        <v>X</v>
      </c>
      <c r="R18" s="2"/>
    </row>
    <row r="19" spans="1:18" ht="30" customHeight="1">
      <c r="A19" s="42">
        <v>9</v>
      </c>
      <c r="B19" s="28">
        <v>41470</v>
      </c>
      <c r="C19" s="29" t="s">
        <v>55</v>
      </c>
      <c r="D19" s="44" t="s">
        <v>52</v>
      </c>
      <c r="E19" s="66"/>
      <c r="F19" s="66" t="s">
        <v>51</v>
      </c>
      <c r="G19" s="97"/>
      <c r="H19" s="98">
        <f t="shared" si="2"/>
        <v>0</v>
      </c>
      <c r="I19" s="68"/>
      <c r="J19" s="68"/>
      <c r="K19" s="34"/>
      <c r="L19" s="35"/>
      <c r="M19" s="35">
        <v>8.6</v>
      </c>
      <c r="N19" s="39">
        <f t="shared" ref="N19:N21" si="4">SUM(H19:M19)</f>
        <v>8.6</v>
      </c>
      <c r="O19" s="43">
        <v>8.6</v>
      </c>
      <c r="P19" s="41" t="str">
        <f t="shared" si="1"/>
        <v>X</v>
      </c>
      <c r="R19" s="2"/>
    </row>
    <row r="20" spans="1:18" ht="30" customHeight="1">
      <c r="A20" s="42">
        <v>10</v>
      </c>
      <c r="B20" s="28">
        <v>41481</v>
      </c>
      <c r="C20" s="29" t="s">
        <v>55</v>
      </c>
      <c r="D20" s="44" t="s">
        <v>53</v>
      </c>
      <c r="E20" s="66"/>
      <c r="F20" s="66" t="s">
        <v>51</v>
      </c>
      <c r="G20" s="97"/>
      <c r="H20" s="98">
        <f t="shared" si="2"/>
        <v>0</v>
      </c>
      <c r="I20" s="68"/>
      <c r="J20" s="68">
        <v>10</v>
      </c>
      <c r="K20" s="34"/>
      <c r="L20" s="35"/>
      <c r="M20" s="35"/>
      <c r="N20" s="39">
        <f t="shared" si="4"/>
        <v>10</v>
      </c>
      <c r="O20" s="43"/>
      <c r="P20" s="41" t="str">
        <f t="shared" si="1"/>
        <v>X</v>
      </c>
      <c r="R20" s="2"/>
    </row>
    <row r="21" spans="1:18" ht="26.25" customHeight="1">
      <c r="A21" s="42">
        <v>11</v>
      </c>
      <c r="B21" s="28">
        <v>41481</v>
      </c>
      <c r="C21" s="29" t="s">
        <v>55</v>
      </c>
      <c r="D21" s="44" t="s">
        <v>54</v>
      </c>
      <c r="E21" s="66"/>
      <c r="F21" s="66" t="s">
        <v>51</v>
      </c>
      <c r="G21" s="97"/>
      <c r="H21" s="98">
        <f t="shared" si="2"/>
        <v>0</v>
      </c>
      <c r="I21" s="68"/>
      <c r="J21" s="68">
        <v>11</v>
      </c>
      <c r="K21" s="34"/>
      <c r="L21" s="35"/>
      <c r="M21" s="35"/>
      <c r="N21" s="39">
        <f t="shared" si="4"/>
        <v>11</v>
      </c>
      <c r="O21" s="43">
        <v>11</v>
      </c>
      <c r="P21" s="41" t="str">
        <f t="shared" si="1"/>
        <v>X</v>
      </c>
      <c r="R21" s="2"/>
    </row>
    <row r="22" spans="1:18">
      <c r="A22" s="57"/>
      <c r="B22" s="58"/>
      <c r="C22" s="58"/>
      <c r="D22" s="58"/>
      <c r="E22" s="58"/>
      <c r="F22" s="58"/>
      <c r="G22" s="58"/>
      <c r="H22" s="58"/>
      <c r="I22" s="58"/>
      <c r="J22" s="99"/>
      <c r="K22" s="99"/>
      <c r="L22" s="58"/>
      <c r="M22" s="58"/>
      <c r="N22" s="58"/>
      <c r="O22" s="58"/>
      <c r="P22" s="99"/>
      <c r="Q22" s="3"/>
    </row>
    <row r="23" spans="1:18">
      <c r="A23" s="79"/>
      <c r="B23" s="80"/>
      <c r="C23" s="81"/>
      <c r="D23" s="82"/>
      <c r="E23" s="82"/>
      <c r="F23" s="83"/>
      <c r="G23" s="84"/>
      <c r="H23" s="85"/>
      <c r="I23" s="86"/>
      <c r="J23" s="99"/>
      <c r="K23" s="99"/>
      <c r="L23" s="86"/>
      <c r="M23" s="86"/>
      <c r="N23" s="87"/>
      <c r="O23" s="88"/>
      <c r="P23" s="99"/>
      <c r="Q23" s="3"/>
    </row>
    <row r="24" spans="1:18">
      <c r="A24" s="57"/>
      <c r="B24" s="73" t="s">
        <v>42</v>
      </c>
      <c r="C24" s="73"/>
      <c r="D24" s="73"/>
      <c r="E24" s="58"/>
      <c r="F24" s="58"/>
      <c r="G24" s="73" t="s">
        <v>44</v>
      </c>
      <c r="H24" s="73"/>
      <c r="I24" s="73"/>
      <c r="J24" s="99"/>
      <c r="K24" s="99"/>
      <c r="L24" s="73" t="s">
        <v>43</v>
      </c>
      <c r="M24" s="73"/>
      <c r="N24" s="73"/>
      <c r="O24" s="58"/>
      <c r="P24" s="99"/>
      <c r="Q24" s="3"/>
    </row>
    <row r="25" spans="1:18">
      <c r="A25" s="57"/>
      <c r="B25" s="58"/>
      <c r="C25" s="58"/>
      <c r="D25" s="58"/>
      <c r="E25" s="58"/>
      <c r="F25" s="58"/>
      <c r="G25" s="58"/>
      <c r="H25" s="58"/>
      <c r="I25" s="58"/>
      <c r="J25" s="99"/>
      <c r="K25" s="99"/>
      <c r="L25" s="58"/>
      <c r="M25" s="58"/>
      <c r="N25" s="58"/>
      <c r="O25" s="58"/>
      <c r="P25" s="99"/>
      <c r="Q25" s="3"/>
    </row>
    <row r="26" spans="1:18">
      <c r="A26" s="57"/>
      <c r="B26" s="58"/>
      <c r="C26" s="58"/>
      <c r="D26" s="58"/>
      <c r="E26" s="58"/>
      <c r="F26" s="58"/>
      <c r="G26" s="58"/>
      <c r="H26" s="58"/>
      <c r="I26" s="58"/>
      <c r="J26" s="99"/>
      <c r="K26" s="99"/>
      <c r="L26" s="58"/>
      <c r="M26" s="58"/>
      <c r="N26" s="58"/>
      <c r="O26" s="58"/>
      <c r="P26" s="99"/>
      <c r="Q26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3 N11:N21">
      <formula1>0</formula1>
      <formula2>0</formula2>
    </dataValidation>
    <dataValidation type="decimal" operator="greaterThanOrEqual" allowBlank="1" showErrorMessage="1" errorTitle="Valore" error="Inserire un numero maggiore o uguale a 0 (zero)!" sqref="H23:M23 K17:K21 H12:J21 H11:K11 L11:M21">
      <formula1>0</formula1>
      <formula2>0</formula2>
    </dataValidation>
    <dataValidation type="textLength" operator="greaterThan" allowBlank="1" showErrorMessage="1" sqref="D23:E23 F19:F21">
      <formula1>1</formula1>
      <formula2>0</formula2>
    </dataValidation>
    <dataValidation type="textLength" operator="greaterThan" sqref="F23 G19:G21">
      <formula1>1</formula1>
      <formula2>0</formula2>
    </dataValidation>
    <dataValidation type="date" operator="greaterThanOrEqual" showErrorMessage="1" errorTitle="Data" error="Inserire una data superiore al 1/11/2000" sqref="B23 B11:B12">
      <formula1>36831</formula1>
      <formula2>0</formula2>
    </dataValidation>
    <dataValidation type="textLength" operator="greaterThan" allowBlank="1" sqref="C23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view="pageBreakPreview" zoomScale="75" zoomScaleSheetLayoutView="75" workbookViewId="0">
      <selection activeCell="R13" sqref="R13:R17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7" t="s">
        <v>0</v>
      </c>
      <c r="C1" s="117"/>
      <c r="D1" s="118" t="s">
        <v>45</v>
      </c>
      <c r="E1" s="118"/>
      <c r="F1" s="48" t="s">
        <v>47</v>
      </c>
      <c r="G1" s="47" t="s">
        <v>48</v>
      </c>
      <c r="L1" s="8" t="s">
        <v>31</v>
      </c>
      <c r="M1" s="3">
        <f>+P1-N7</f>
        <v>0</v>
      </c>
      <c r="N1" s="5" t="s">
        <v>1</v>
      </c>
      <c r="O1" s="6"/>
      <c r="P1" s="54">
        <f>SUM(H7:M7)</f>
        <v>3102.68</v>
      </c>
      <c r="Q1" s="3" t="s">
        <v>28</v>
      </c>
      <c r="R1" s="147">
        <f>SUM(R11:R19,R21)</f>
        <v>653.24</v>
      </c>
    </row>
    <row r="2" spans="1:18" s="8" customFormat="1" ht="57.75" customHeight="1">
      <c r="A2" s="4"/>
      <c r="B2" s="119" t="s">
        <v>2</v>
      </c>
      <c r="C2" s="119"/>
      <c r="D2" s="118" t="s">
        <v>46</v>
      </c>
      <c r="E2" s="118"/>
      <c r="F2" s="9"/>
      <c r="G2" s="9"/>
      <c r="N2" s="10" t="s">
        <v>3</v>
      </c>
      <c r="O2" s="11"/>
      <c r="P2" s="12"/>
      <c r="Q2" s="3" t="s">
        <v>27</v>
      </c>
      <c r="R2" s="147"/>
    </row>
    <row r="3" spans="1:18" s="8" customFormat="1" ht="35.25" customHeight="1">
      <c r="A3" s="4"/>
      <c r="B3" s="119" t="s">
        <v>26</v>
      </c>
      <c r="C3" s="119"/>
      <c r="D3" s="118" t="s">
        <v>27</v>
      </c>
      <c r="E3" s="118"/>
      <c r="N3" s="10" t="s">
        <v>4</v>
      </c>
      <c r="O3" s="11"/>
      <c r="P3" s="59">
        <f>+O7</f>
        <v>3115.68</v>
      </c>
      <c r="Q3" s="13"/>
      <c r="R3" s="147">
        <f>SUM(R11:R12,R18,R20)</f>
        <v>656.46999999999991</v>
      </c>
    </row>
    <row r="4" spans="1:18" s="8" customFormat="1" ht="35.25" customHeight="1" thickBot="1">
      <c r="A4" s="4"/>
      <c r="D4" s="14"/>
      <c r="E4" s="14"/>
      <c r="F4" s="10" t="s">
        <v>21</v>
      </c>
      <c r="G4" s="7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7"/>
    </row>
    <row r="5" spans="1:18" s="8" customFormat="1" ht="43.5" customHeight="1" thickTop="1" thickBot="1">
      <c r="A5" s="4"/>
      <c r="B5" s="19" t="s">
        <v>6</v>
      </c>
      <c r="C5" s="20"/>
      <c r="D5" s="56" t="s">
        <v>33</v>
      </c>
      <c r="E5" s="14"/>
      <c r="F5" s="10" t="s">
        <v>7</v>
      </c>
      <c r="G5" s="74">
        <v>1.1100000000000001</v>
      </c>
      <c r="N5" s="122" t="s">
        <v>8</v>
      </c>
      <c r="O5" s="122"/>
      <c r="P5" s="55">
        <f>P1-P2-P3-P4</f>
        <v>-13</v>
      </c>
      <c r="Q5" s="13"/>
      <c r="R5" s="147">
        <f>R1-R3</f>
        <v>-3.2299999999999045</v>
      </c>
    </row>
    <row r="6" spans="1:18" s="8" customFormat="1" ht="43.5" customHeight="1" thickTop="1" thickBot="1">
      <c r="A6" s="4"/>
      <c r="B6" s="53" t="s">
        <v>56</v>
      </c>
      <c r="C6" s="53"/>
      <c r="D6" s="14"/>
      <c r="E6" s="14"/>
      <c r="F6" s="10" t="s">
        <v>10</v>
      </c>
      <c r="G6" s="93">
        <v>11.11</v>
      </c>
      <c r="Q6" s="13"/>
    </row>
    <row r="7" spans="1:18" s="8" customFormat="1" ht="27" customHeight="1" thickTop="1" thickBot="1">
      <c r="A7" s="142" t="s">
        <v>30</v>
      </c>
      <c r="B7" s="143"/>
      <c r="C7" s="144"/>
      <c r="D7" s="129" t="s">
        <v>11</v>
      </c>
      <c r="E7" s="130"/>
      <c r="F7" s="130"/>
      <c r="G7" s="94">
        <f t="shared" ref="G7:O7" si="0">SUM(G11:G21)</f>
        <v>0</v>
      </c>
      <c r="H7" s="92">
        <f t="shared" si="0"/>
        <v>0</v>
      </c>
      <c r="I7" s="76">
        <f t="shared" si="0"/>
        <v>0</v>
      </c>
      <c r="J7" s="76">
        <f t="shared" si="0"/>
        <v>129</v>
      </c>
      <c r="K7" s="76">
        <f t="shared" si="0"/>
        <v>133</v>
      </c>
      <c r="L7" s="76">
        <f t="shared" si="0"/>
        <v>0</v>
      </c>
      <c r="M7" s="77">
        <f t="shared" si="0"/>
        <v>2840.68</v>
      </c>
      <c r="N7" s="75">
        <f t="shared" si="0"/>
        <v>3102.68</v>
      </c>
      <c r="O7" s="78">
        <f t="shared" si="0"/>
        <v>3115.68</v>
      </c>
      <c r="P7" s="13">
        <f>+N7-SUM(H7:M7)</f>
        <v>0</v>
      </c>
    </row>
    <row r="8" spans="1:18" ht="36" customHeight="1" thickTop="1" thickBot="1">
      <c r="A8" s="104"/>
      <c r="B8" s="106" t="s">
        <v>12</v>
      </c>
      <c r="C8" s="106" t="s">
        <v>13</v>
      </c>
      <c r="D8" s="131" t="s">
        <v>25</v>
      </c>
      <c r="E8" s="106" t="s">
        <v>34</v>
      </c>
      <c r="F8" s="133" t="s">
        <v>32</v>
      </c>
      <c r="G8" s="134" t="s">
        <v>15</v>
      </c>
      <c r="H8" s="136" t="s">
        <v>16</v>
      </c>
      <c r="I8" s="116" t="s">
        <v>38</v>
      </c>
      <c r="J8" s="115" t="s">
        <v>40</v>
      </c>
      <c r="K8" s="115" t="s">
        <v>39</v>
      </c>
      <c r="L8" s="145" t="s">
        <v>22</v>
      </c>
      <c r="M8" s="146"/>
      <c r="N8" s="102" t="s">
        <v>17</v>
      </c>
      <c r="O8" s="114" t="s">
        <v>18</v>
      </c>
      <c r="P8" s="100" t="s">
        <v>19</v>
      </c>
      <c r="Q8" s="2"/>
      <c r="R8" s="137" t="s">
        <v>41</v>
      </c>
    </row>
    <row r="9" spans="1:18" ht="36" customHeight="1" thickTop="1" thickBot="1">
      <c r="A9" s="104"/>
      <c r="B9" s="106" t="s">
        <v>12</v>
      </c>
      <c r="C9" s="106"/>
      <c r="D9" s="132"/>
      <c r="E9" s="106"/>
      <c r="F9" s="133"/>
      <c r="G9" s="135"/>
      <c r="H9" s="136" t="s">
        <v>38</v>
      </c>
      <c r="I9" s="116" t="s">
        <v>38</v>
      </c>
      <c r="J9" s="116"/>
      <c r="K9" s="116" t="s">
        <v>37</v>
      </c>
      <c r="L9" s="127" t="s">
        <v>23</v>
      </c>
      <c r="M9" s="141" t="s">
        <v>24</v>
      </c>
      <c r="N9" s="102"/>
      <c r="O9" s="114"/>
      <c r="P9" s="100"/>
      <c r="Q9" s="2"/>
      <c r="R9" s="138"/>
    </row>
    <row r="10" spans="1:18" ht="37.5" customHeight="1" thickTop="1" thickBot="1">
      <c r="A10" s="104"/>
      <c r="B10" s="106"/>
      <c r="C10" s="106"/>
      <c r="D10" s="132"/>
      <c r="E10" s="106"/>
      <c r="F10" s="133"/>
      <c r="G10" s="91" t="s">
        <v>20</v>
      </c>
      <c r="H10" s="136"/>
      <c r="I10" s="116"/>
      <c r="J10" s="116"/>
      <c r="K10" s="116"/>
      <c r="L10" s="140"/>
      <c r="M10" s="121"/>
      <c r="N10" s="102"/>
      <c r="O10" s="114"/>
      <c r="P10" s="100"/>
      <c r="Q10" s="2"/>
      <c r="R10" s="139"/>
    </row>
    <row r="11" spans="1:18" ht="30" customHeight="1" thickTop="1">
      <c r="A11" s="27">
        <v>1</v>
      </c>
      <c r="B11" s="46">
        <v>41464</v>
      </c>
      <c r="C11" s="29" t="s">
        <v>50</v>
      </c>
      <c r="D11" s="30" t="s">
        <v>57</v>
      </c>
      <c r="E11" s="30" t="s">
        <v>58</v>
      </c>
      <c r="F11" s="31" t="s">
        <v>59</v>
      </c>
      <c r="G11" s="90"/>
      <c r="H11" s="33">
        <f>IF($D$3="si",($G$5/$G$6*G11),IF($D$3="no",G11*$G$4,0))</f>
        <v>0</v>
      </c>
      <c r="I11" s="34"/>
      <c r="J11" s="35"/>
      <c r="K11" s="65"/>
      <c r="L11" s="65"/>
      <c r="M11" s="38">
        <v>1287</v>
      </c>
      <c r="N11" s="39">
        <f>SUM(H11:M11)</f>
        <v>1287</v>
      </c>
      <c r="O11" s="40">
        <v>1287</v>
      </c>
      <c r="P11" s="41"/>
      <c r="Q11" s="2"/>
      <c r="R11" s="69">
        <v>271.81</v>
      </c>
    </row>
    <row r="12" spans="1:18" ht="30" customHeight="1">
      <c r="A12" s="42">
        <v>2</v>
      </c>
      <c r="B12" s="46">
        <v>41465</v>
      </c>
      <c r="C12" s="44" t="s">
        <v>50</v>
      </c>
      <c r="D12" s="30" t="s">
        <v>57</v>
      </c>
      <c r="E12" s="30" t="s">
        <v>58</v>
      </c>
      <c r="F12" s="31" t="s">
        <v>59</v>
      </c>
      <c r="G12" s="32"/>
      <c r="H12" s="33">
        <f>IF($D$3="si",($G$5/$G$6*G12),IF($D$3="no",G12*$G$4,0))</f>
        <v>0</v>
      </c>
      <c r="I12" s="34"/>
      <c r="J12" s="35"/>
      <c r="K12" s="65"/>
      <c r="L12" s="37"/>
      <c r="M12" s="38">
        <v>743.68</v>
      </c>
      <c r="N12" s="39">
        <f>SUM(H12:M12)</f>
        <v>743.68</v>
      </c>
      <c r="O12" s="43">
        <v>743.68</v>
      </c>
      <c r="P12" s="41"/>
      <c r="Q12" s="2"/>
      <c r="R12" s="69">
        <v>157.47</v>
      </c>
    </row>
    <row r="13" spans="1:18" ht="30" customHeight="1">
      <c r="A13" s="42">
        <v>3</v>
      </c>
      <c r="B13" s="28">
        <v>41465</v>
      </c>
      <c r="C13" s="29" t="s">
        <v>50</v>
      </c>
      <c r="D13" s="30" t="s">
        <v>53</v>
      </c>
      <c r="E13" s="30" t="s">
        <v>58</v>
      </c>
      <c r="F13" s="31" t="s">
        <v>59</v>
      </c>
      <c r="G13" s="32"/>
      <c r="H13" s="33">
        <f t="shared" ref="H13:H21" si="1">IF($D$3="si",($G$5/$G$6*G13),IF($D$3="no",G13*$G$4,0))</f>
        <v>0</v>
      </c>
      <c r="I13" s="34"/>
      <c r="J13" s="35">
        <v>35</v>
      </c>
      <c r="K13" s="65"/>
      <c r="L13" s="37"/>
      <c r="M13" s="38"/>
      <c r="N13" s="39">
        <f t="shared" ref="N13:N21" si="2">SUM(H13:M13)</f>
        <v>35</v>
      </c>
      <c r="O13" s="43"/>
      <c r="P13" s="41" t="str">
        <f t="shared" ref="P13:P21" si="3">IF(F13="Milano","X","")</f>
        <v/>
      </c>
      <c r="Q13" s="2"/>
      <c r="R13" s="70">
        <v>7.42</v>
      </c>
    </row>
    <row r="14" spans="1:18" ht="30" customHeight="1">
      <c r="A14" s="42">
        <v>4</v>
      </c>
      <c r="B14" s="28">
        <v>41466</v>
      </c>
      <c r="C14" s="29" t="s">
        <v>50</v>
      </c>
      <c r="D14" s="30" t="s">
        <v>53</v>
      </c>
      <c r="E14" s="30" t="s">
        <v>58</v>
      </c>
      <c r="F14" s="31" t="s">
        <v>59</v>
      </c>
      <c r="G14" s="32"/>
      <c r="H14" s="33">
        <f t="shared" si="1"/>
        <v>0</v>
      </c>
      <c r="I14" s="34"/>
      <c r="J14" s="35">
        <v>20</v>
      </c>
      <c r="K14" s="65"/>
      <c r="L14" s="37"/>
      <c r="M14" s="38"/>
      <c r="N14" s="39">
        <f t="shared" si="2"/>
        <v>20</v>
      </c>
      <c r="O14" s="43"/>
      <c r="P14" s="41" t="str">
        <f t="shared" si="3"/>
        <v/>
      </c>
      <c r="Q14" s="2"/>
      <c r="R14" s="71">
        <v>4.25</v>
      </c>
    </row>
    <row r="15" spans="1:18" ht="30" customHeight="1">
      <c r="A15" s="42">
        <v>5</v>
      </c>
      <c r="B15" s="28">
        <v>41466</v>
      </c>
      <c r="C15" s="29" t="s">
        <v>50</v>
      </c>
      <c r="D15" s="30" t="s">
        <v>53</v>
      </c>
      <c r="E15" s="30" t="s">
        <v>58</v>
      </c>
      <c r="F15" s="31" t="s">
        <v>59</v>
      </c>
      <c r="G15" s="32"/>
      <c r="H15" s="33">
        <f t="shared" si="1"/>
        <v>0</v>
      </c>
      <c r="I15" s="34"/>
      <c r="J15" s="35">
        <v>30.75</v>
      </c>
      <c r="K15" s="65"/>
      <c r="L15" s="37"/>
      <c r="M15" s="38"/>
      <c r="N15" s="39">
        <f t="shared" si="2"/>
        <v>30.75</v>
      </c>
      <c r="O15" s="43"/>
      <c r="P15" s="41" t="str">
        <f t="shared" si="3"/>
        <v/>
      </c>
      <c r="Q15" s="2"/>
      <c r="R15" s="72">
        <v>6.53</v>
      </c>
    </row>
    <row r="16" spans="1:18" ht="30" customHeight="1">
      <c r="A16" s="42">
        <v>6</v>
      </c>
      <c r="B16" s="28">
        <v>41466</v>
      </c>
      <c r="C16" s="29" t="s">
        <v>50</v>
      </c>
      <c r="D16" s="30" t="s">
        <v>53</v>
      </c>
      <c r="E16" s="30" t="s">
        <v>58</v>
      </c>
      <c r="F16" s="31" t="s">
        <v>59</v>
      </c>
      <c r="G16" s="32"/>
      <c r="H16" s="33">
        <f t="shared" si="1"/>
        <v>0</v>
      </c>
      <c r="I16" s="34"/>
      <c r="J16" s="35">
        <v>13.25</v>
      </c>
      <c r="K16" s="65"/>
      <c r="L16" s="37"/>
      <c r="M16" s="38"/>
      <c r="N16" s="39">
        <f t="shared" si="2"/>
        <v>13.25</v>
      </c>
      <c r="O16" s="43"/>
      <c r="P16" s="41" t="str">
        <f t="shared" si="3"/>
        <v/>
      </c>
      <c r="Q16" s="2"/>
      <c r="R16" s="71">
        <v>2.81</v>
      </c>
    </row>
    <row r="17" spans="1:18" ht="30" customHeight="1">
      <c r="A17" s="42">
        <v>7</v>
      </c>
      <c r="B17" s="28">
        <v>41466</v>
      </c>
      <c r="C17" s="29" t="s">
        <v>50</v>
      </c>
      <c r="D17" s="30" t="s">
        <v>53</v>
      </c>
      <c r="E17" s="30" t="s">
        <v>58</v>
      </c>
      <c r="F17" s="31" t="s">
        <v>59</v>
      </c>
      <c r="G17" s="32"/>
      <c r="H17" s="33">
        <f t="shared" si="1"/>
        <v>0</v>
      </c>
      <c r="I17" s="34"/>
      <c r="J17" s="35">
        <v>30</v>
      </c>
      <c r="K17" s="65"/>
      <c r="L17" s="37"/>
      <c r="M17" s="38"/>
      <c r="N17" s="39">
        <f t="shared" si="2"/>
        <v>30</v>
      </c>
      <c r="O17" s="43"/>
      <c r="P17" s="41" t="str">
        <f t="shared" si="3"/>
        <v/>
      </c>
      <c r="Q17" s="2"/>
      <c r="R17" s="71">
        <v>6.37</v>
      </c>
    </row>
    <row r="18" spans="1:18" ht="30" customHeight="1">
      <c r="A18" s="42">
        <v>8</v>
      </c>
      <c r="B18" s="28">
        <v>41466</v>
      </c>
      <c r="C18" s="29" t="s">
        <v>50</v>
      </c>
      <c r="D18" s="30" t="s">
        <v>57</v>
      </c>
      <c r="E18" s="30" t="s">
        <v>58</v>
      </c>
      <c r="F18" s="31" t="s">
        <v>59</v>
      </c>
      <c r="G18" s="32"/>
      <c r="H18" s="33">
        <f t="shared" si="1"/>
        <v>0</v>
      </c>
      <c r="I18" s="34"/>
      <c r="J18" s="35"/>
      <c r="K18" s="65"/>
      <c r="L18" s="37"/>
      <c r="M18" s="38">
        <v>785</v>
      </c>
      <c r="N18" s="39">
        <f t="shared" si="2"/>
        <v>785</v>
      </c>
      <c r="O18" s="43">
        <v>785</v>
      </c>
      <c r="P18" s="41" t="str">
        <f t="shared" si="3"/>
        <v/>
      </c>
      <c r="Q18" s="2"/>
      <c r="R18" s="71">
        <v>163.66999999999999</v>
      </c>
    </row>
    <row r="19" spans="1:18" ht="30" customHeight="1">
      <c r="A19" s="42">
        <v>9</v>
      </c>
      <c r="B19" s="28">
        <v>41467</v>
      </c>
      <c r="C19" s="44" t="s">
        <v>50</v>
      </c>
      <c r="D19" s="30" t="s">
        <v>60</v>
      </c>
      <c r="E19" s="30" t="s">
        <v>58</v>
      </c>
      <c r="F19" s="45" t="s">
        <v>59</v>
      </c>
      <c r="G19" s="32"/>
      <c r="H19" s="33">
        <f t="shared" si="1"/>
        <v>0</v>
      </c>
      <c r="I19" s="34"/>
      <c r="J19" s="35"/>
      <c r="K19" s="65"/>
      <c r="L19" s="37"/>
      <c r="M19" s="38">
        <v>25</v>
      </c>
      <c r="N19" s="39">
        <f t="shared" si="2"/>
        <v>25</v>
      </c>
      <c r="O19" s="43"/>
      <c r="P19" s="41" t="str">
        <f t="shared" si="3"/>
        <v/>
      </c>
      <c r="Q19" s="2"/>
      <c r="R19" s="71">
        <v>5.21</v>
      </c>
    </row>
    <row r="20" spans="1:18" ht="30" customHeight="1">
      <c r="A20" s="42">
        <v>10</v>
      </c>
      <c r="B20" s="28">
        <v>41465</v>
      </c>
      <c r="C20" s="44" t="s">
        <v>50</v>
      </c>
      <c r="D20" s="30" t="s">
        <v>61</v>
      </c>
      <c r="E20" s="30" t="s">
        <v>58</v>
      </c>
      <c r="F20" s="45" t="s">
        <v>59</v>
      </c>
      <c r="G20" s="32"/>
      <c r="H20" s="33">
        <f t="shared" si="1"/>
        <v>0</v>
      </c>
      <c r="I20" s="34"/>
      <c r="J20" s="35"/>
      <c r="K20" s="65"/>
      <c r="L20" s="37"/>
      <c r="M20" s="38"/>
      <c r="N20" s="39">
        <f t="shared" si="2"/>
        <v>0</v>
      </c>
      <c r="O20" s="43">
        <v>300</v>
      </c>
      <c r="P20" s="41" t="str">
        <f t="shared" si="3"/>
        <v/>
      </c>
      <c r="Q20" s="2"/>
      <c r="R20" s="71">
        <v>63.52</v>
      </c>
    </row>
    <row r="21" spans="1:18" ht="30" customHeight="1">
      <c r="A21" s="42">
        <v>11</v>
      </c>
      <c r="B21" s="28">
        <v>41465</v>
      </c>
      <c r="C21" s="44" t="s">
        <v>50</v>
      </c>
      <c r="D21" s="30" t="s">
        <v>62</v>
      </c>
      <c r="E21" s="30" t="s">
        <v>58</v>
      </c>
      <c r="F21" s="44" t="s">
        <v>59</v>
      </c>
      <c r="G21" s="32"/>
      <c r="H21" s="33">
        <f t="shared" si="1"/>
        <v>0</v>
      </c>
      <c r="I21" s="34"/>
      <c r="J21" s="36"/>
      <c r="K21" s="37">
        <v>133</v>
      </c>
      <c r="L21" s="37"/>
      <c r="M21" s="38"/>
      <c r="N21" s="39">
        <f t="shared" si="2"/>
        <v>133</v>
      </c>
      <c r="O21" s="43"/>
      <c r="P21" s="41" t="str">
        <f t="shared" si="3"/>
        <v/>
      </c>
      <c r="Q21" s="2"/>
      <c r="R21" s="71">
        <v>27.7</v>
      </c>
    </row>
    <row r="22" spans="1:18" ht="30" customHeight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8" ht="30" customHeight="1">
      <c r="A23" s="79"/>
      <c r="B23" s="80"/>
      <c r="C23" s="81"/>
      <c r="D23" s="82"/>
      <c r="E23" s="82"/>
      <c r="F23" s="83"/>
      <c r="G23" s="84"/>
      <c r="H23" s="85"/>
      <c r="I23" s="86"/>
      <c r="J23" s="86"/>
      <c r="K23" s="86"/>
      <c r="L23" s="86"/>
      <c r="M23" s="86"/>
      <c r="N23" s="87"/>
      <c r="O23" s="88"/>
      <c r="P23" s="89"/>
    </row>
    <row r="24" spans="1:18" ht="30" customHeight="1">
      <c r="A24" s="57"/>
      <c r="B24" s="73" t="s">
        <v>42</v>
      </c>
      <c r="C24" s="73"/>
      <c r="D24" s="73"/>
      <c r="E24" s="58"/>
      <c r="F24" s="58"/>
      <c r="G24" s="73" t="s">
        <v>44</v>
      </c>
      <c r="H24" s="73"/>
      <c r="I24" s="73"/>
      <c r="J24" s="58"/>
      <c r="K24" s="58"/>
      <c r="L24" s="73" t="s">
        <v>43</v>
      </c>
      <c r="M24" s="73"/>
      <c r="N24" s="73"/>
      <c r="O24" s="58"/>
      <c r="P24" s="89"/>
    </row>
    <row r="25" spans="1:18" ht="30" customHeight="1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89"/>
    </row>
    <row r="26" spans="1:18" ht="30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8" ht="30" customHeight="1"/>
    <row r="28" spans="1:18" ht="30" customHeight="1"/>
    <row r="29" spans="1:18" ht="30" customHeight="1"/>
    <row r="30" spans="1:18" ht="30" customHeight="1"/>
    <row r="31" spans="1:18" ht="30" customHeight="1"/>
    <row r="32" spans="1:1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2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 C12">
      <formula1>1</formula1>
      <formula2>0</formula2>
    </dataValidation>
    <dataValidation type="date" operator="greaterThanOrEqual" showErrorMessage="1" errorTitle="Data" error="Inserire una data superiore al 1/11/2000" sqref="B11:B12 B23">
      <formula1>36831</formula1>
      <formula2>0</formula2>
    </dataValidation>
    <dataValidation type="textLength" operator="greaterThan" sqref="F19:F20 F23">
      <formula1>1</formula1>
      <formula2>0</formula2>
    </dataValidation>
    <dataValidation type="textLength" operator="greaterThan" allowBlank="1" showErrorMessage="1" sqref="E19:E21 D23:E23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3 N11:N21">
      <formula1>0</formula1>
      <formula2>0</formula2>
    </dataValidation>
    <dataValidation type="decimal" operator="greaterThanOrEqual" allowBlank="1" showErrorMessage="1" errorTitle="Valore" error="Inserire un numero maggiore o uguale a 0 (zero)!" sqref="M18:M21 H12:H21 H23:M23 J13:L21 I17:I21 J11:M12 H11:I1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view="pageBreakPreview" zoomScale="50" zoomScaleSheetLayoutView="50" workbookViewId="0">
      <pane ySplit="5" topLeftCell="A6" activePane="bottomLeft" state="frozen"/>
      <selection pane="bottomLeft" activeCell="T21" sqref="T2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7" t="s">
        <v>0</v>
      </c>
      <c r="C1" s="117"/>
      <c r="D1" s="118" t="s">
        <v>45</v>
      </c>
      <c r="E1" s="118"/>
      <c r="F1" s="48" t="s">
        <v>47</v>
      </c>
      <c r="G1" s="47" t="s">
        <v>48</v>
      </c>
      <c r="L1" s="8" t="s">
        <v>31</v>
      </c>
      <c r="M1" s="3">
        <f>+P1-N7</f>
        <v>0</v>
      </c>
      <c r="N1" s="5" t="s">
        <v>1</v>
      </c>
      <c r="O1" s="6"/>
      <c r="P1" s="54">
        <f>SUM(H7:M7)</f>
        <v>600.66000000000008</v>
      </c>
      <c r="Q1" s="3" t="s">
        <v>28</v>
      </c>
      <c r="R1" s="147">
        <f>SUM(R11:R16)</f>
        <v>455.36</v>
      </c>
    </row>
    <row r="2" spans="1:18" s="8" customFormat="1" ht="57.75" customHeight="1">
      <c r="A2" s="4"/>
      <c r="B2" s="119" t="s">
        <v>2</v>
      </c>
      <c r="C2" s="119"/>
      <c r="D2" s="118" t="s">
        <v>46</v>
      </c>
      <c r="E2" s="118"/>
      <c r="F2" s="9"/>
      <c r="G2" s="9"/>
      <c r="N2" s="10" t="s">
        <v>3</v>
      </c>
      <c r="O2" s="11"/>
      <c r="P2" s="12"/>
      <c r="Q2" s="3" t="s">
        <v>27</v>
      </c>
      <c r="R2" s="147"/>
    </row>
    <row r="3" spans="1:18" s="8" customFormat="1" ht="35.25" customHeight="1">
      <c r="A3" s="4"/>
      <c r="B3" s="119" t="s">
        <v>26</v>
      </c>
      <c r="C3" s="119"/>
      <c r="D3" s="118" t="s">
        <v>27</v>
      </c>
      <c r="E3" s="118"/>
      <c r="N3" s="10" t="s">
        <v>4</v>
      </c>
      <c r="O3" s="11"/>
      <c r="P3" s="59">
        <f>+O7</f>
        <v>537.61</v>
      </c>
      <c r="Q3" s="13"/>
      <c r="R3" s="147">
        <f>SUM(R11,R13,R15,R16)</f>
        <v>407.4</v>
      </c>
    </row>
    <row r="4" spans="1:18" s="8" customFormat="1" ht="35.25" customHeight="1" thickBot="1">
      <c r="A4" s="4"/>
      <c r="D4" s="14"/>
      <c r="E4" s="14"/>
      <c r="F4" s="10" t="s">
        <v>21</v>
      </c>
      <c r="G4" s="7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7"/>
    </row>
    <row r="5" spans="1:18" s="8" customFormat="1" ht="43.5" customHeight="1" thickTop="1" thickBot="1">
      <c r="A5" s="4"/>
      <c r="B5" s="19" t="s">
        <v>6</v>
      </c>
      <c r="C5" s="20"/>
      <c r="D5" s="56" t="s">
        <v>33</v>
      </c>
      <c r="E5" s="14"/>
      <c r="F5" s="10" t="s">
        <v>7</v>
      </c>
      <c r="G5" s="74">
        <v>1.1100000000000001</v>
      </c>
      <c r="N5" s="122" t="s">
        <v>8</v>
      </c>
      <c r="O5" s="122"/>
      <c r="P5" s="55">
        <f>P1-P2-P3-P4</f>
        <v>63.050000000000068</v>
      </c>
      <c r="Q5" s="13"/>
      <c r="R5" s="147">
        <f>R1-R3</f>
        <v>47.960000000000036</v>
      </c>
    </row>
    <row r="6" spans="1:18" s="8" customFormat="1" ht="43.5" customHeight="1" thickTop="1" thickBot="1">
      <c r="A6" s="4"/>
      <c r="B6" s="53" t="s">
        <v>63</v>
      </c>
      <c r="C6" s="53"/>
      <c r="D6" s="14"/>
      <c r="E6" s="14"/>
      <c r="F6" s="10" t="s">
        <v>10</v>
      </c>
      <c r="G6" s="93">
        <v>11.11</v>
      </c>
      <c r="Q6" s="13"/>
    </row>
    <row r="7" spans="1:18" s="8" customFormat="1" ht="27" customHeight="1" thickTop="1" thickBot="1">
      <c r="A7" s="142" t="s">
        <v>30</v>
      </c>
      <c r="B7" s="143"/>
      <c r="C7" s="144"/>
      <c r="D7" s="129" t="s">
        <v>11</v>
      </c>
      <c r="E7" s="130"/>
      <c r="F7" s="130"/>
      <c r="G7" s="94">
        <f t="shared" ref="G7:O7" si="0">SUM(G11:G16)</f>
        <v>0</v>
      </c>
      <c r="H7" s="92">
        <f t="shared" si="0"/>
        <v>0</v>
      </c>
      <c r="I7" s="76">
        <f t="shared" si="0"/>
        <v>0</v>
      </c>
      <c r="J7" s="76">
        <f t="shared" si="0"/>
        <v>55</v>
      </c>
      <c r="K7" s="76">
        <f t="shared" si="0"/>
        <v>0</v>
      </c>
      <c r="L7" s="76">
        <f t="shared" si="0"/>
        <v>388.33000000000004</v>
      </c>
      <c r="M7" s="77">
        <f t="shared" si="0"/>
        <v>157.33000000000001</v>
      </c>
      <c r="N7" s="75">
        <f t="shared" si="0"/>
        <v>600.66000000000008</v>
      </c>
      <c r="O7" s="78">
        <f t="shared" si="0"/>
        <v>537.61</v>
      </c>
      <c r="P7" s="13">
        <f>+N7-SUM(H7:M7)</f>
        <v>0</v>
      </c>
    </row>
    <row r="8" spans="1:18" ht="36" customHeight="1" thickTop="1" thickBot="1">
      <c r="A8" s="104"/>
      <c r="B8" s="106" t="s">
        <v>12</v>
      </c>
      <c r="C8" s="106" t="s">
        <v>13</v>
      </c>
      <c r="D8" s="131" t="s">
        <v>25</v>
      </c>
      <c r="E8" s="106" t="s">
        <v>34</v>
      </c>
      <c r="F8" s="133" t="s">
        <v>32</v>
      </c>
      <c r="G8" s="134" t="s">
        <v>15</v>
      </c>
      <c r="H8" s="136" t="s">
        <v>16</v>
      </c>
      <c r="I8" s="116" t="s">
        <v>38</v>
      </c>
      <c r="J8" s="115" t="s">
        <v>40</v>
      </c>
      <c r="K8" s="115" t="s">
        <v>39</v>
      </c>
      <c r="L8" s="145" t="s">
        <v>22</v>
      </c>
      <c r="M8" s="146"/>
      <c r="N8" s="102" t="s">
        <v>17</v>
      </c>
      <c r="O8" s="114" t="s">
        <v>18</v>
      </c>
      <c r="P8" s="100" t="s">
        <v>19</v>
      </c>
      <c r="Q8" s="2"/>
      <c r="R8" s="137" t="s">
        <v>41</v>
      </c>
    </row>
    <row r="9" spans="1:18" ht="36" customHeight="1" thickTop="1" thickBot="1">
      <c r="A9" s="104"/>
      <c r="B9" s="106" t="s">
        <v>12</v>
      </c>
      <c r="C9" s="106"/>
      <c r="D9" s="132"/>
      <c r="E9" s="106"/>
      <c r="F9" s="133"/>
      <c r="G9" s="135"/>
      <c r="H9" s="136" t="s">
        <v>38</v>
      </c>
      <c r="I9" s="116" t="s">
        <v>38</v>
      </c>
      <c r="J9" s="116"/>
      <c r="K9" s="116" t="s">
        <v>37</v>
      </c>
      <c r="L9" s="127" t="s">
        <v>23</v>
      </c>
      <c r="M9" s="141" t="s">
        <v>24</v>
      </c>
      <c r="N9" s="102"/>
      <c r="O9" s="114"/>
      <c r="P9" s="100"/>
      <c r="Q9" s="2"/>
      <c r="R9" s="138"/>
    </row>
    <row r="10" spans="1:18" ht="37.5" customHeight="1" thickTop="1" thickBot="1">
      <c r="A10" s="104"/>
      <c r="B10" s="106"/>
      <c r="C10" s="106"/>
      <c r="D10" s="132"/>
      <c r="E10" s="106"/>
      <c r="F10" s="133"/>
      <c r="G10" s="91" t="s">
        <v>20</v>
      </c>
      <c r="H10" s="136"/>
      <c r="I10" s="116"/>
      <c r="J10" s="116"/>
      <c r="K10" s="116"/>
      <c r="L10" s="140"/>
      <c r="M10" s="121"/>
      <c r="N10" s="102"/>
      <c r="O10" s="114"/>
      <c r="P10" s="100"/>
      <c r="Q10" s="2"/>
      <c r="R10" s="139"/>
    </row>
    <row r="11" spans="1:18" ht="30" customHeight="1" thickTop="1">
      <c r="A11" s="27">
        <v>1</v>
      </c>
      <c r="B11" s="46">
        <v>41470</v>
      </c>
      <c r="C11" s="29" t="s">
        <v>55</v>
      </c>
      <c r="D11" s="30" t="s">
        <v>52</v>
      </c>
      <c r="E11" s="30" t="s">
        <v>64</v>
      </c>
      <c r="F11" s="31" t="s">
        <v>65</v>
      </c>
      <c r="G11" s="90"/>
      <c r="H11" s="33">
        <f>IF($D$3="si",($G$5/$G$6*G11),IF($D$3="no",G11*$G$4,0))</f>
        <v>0</v>
      </c>
      <c r="I11" s="34"/>
      <c r="J11" s="35"/>
      <c r="K11" s="65"/>
      <c r="L11" s="65"/>
      <c r="M11" s="38">
        <v>6.78</v>
      </c>
      <c r="N11" s="39">
        <f>SUM(H11:M11)</f>
        <v>6.78</v>
      </c>
      <c r="O11" s="40">
        <v>6.78</v>
      </c>
      <c r="P11" s="41"/>
      <c r="Q11" s="2"/>
      <c r="R11" s="69">
        <v>5.16</v>
      </c>
    </row>
    <row r="12" spans="1:18" ht="30" customHeight="1">
      <c r="A12" s="42">
        <v>2</v>
      </c>
      <c r="B12" s="46">
        <v>41476</v>
      </c>
      <c r="C12" s="44" t="s">
        <v>55</v>
      </c>
      <c r="D12" s="30" t="s">
        <v>53</v>
      </c>
      <c r="E12" s="30" t="s">
        <v>64</v>
      </c>
      <c r="F12" s="31" t="s">
        <v>65</v>
      </c>
      <c r="G12" s="32"/>
      <c r="H12" s="33">
        <f>IF($D$3="si",($G$5/$G$6*G12),IF($D$3="no",G12*$G$4,0))</f>
        <v>0</v>
      </c>
      <c r="I12" s="34"/>
      <c r="J12" s="35">
        <v>55</v>
      </c>
      <c r="K12" s="65"/>
      <c r="L12" s="37"/>
      <c r="M12" s="38"/>
      <c r="N12" s="39">
        <f>SUM(H12:M12)</f>
        <v>55</v>
      </c>
      <c r="O12" s="43"/>
      <c r="P12" s="41"/>
      <c r="Q12" s="2"/>
      <c r="R12" s="69">
        <v>41.84</v>
      </c>
    </row>
    <row r="13" spans="1:18" ht="30" customHeight="1">
      <c r="A13" s="42">
        <v>3</v>
      </c>
      <c r="B13" s="28">
        <v>41476</v>
      </c>
      <c r="C13" s="44" t="s">
        <v>55</v>
      </c>
      <c r="D13" s="30" t="s">
        <v>57</v>
      </c>
      <c r="E13" s="30" t="s">
        <v>64</v>
      </c>
      <c r="F13" s="31" t="s">
        <v>65</v>
      </c>
      <c r="G13" s="32"/>
      <c r="H13" s="33">
        <f t="shared" ref="H13:H16" si="1">IF($D$3="si",($G$5/$G$6*G13),IF($D$3="no",G13*$G$4,0))</f>
        <v>0</v>
      </c>
      <c r="I13" s="34"/>
      <c r="J13" s="35"/>
      <c r="K13" s="65"/>
      <c r="L13" s="37"/>
      <c r="M13" s="38">
        <v>142.5</v>
      </c>
      <c r="N13" s="39">
        <f t="shared" ref="N13:N16" si="2">SUM(H13:M13)</f>
        <v>142.5</v>
      </c>
      <c r="O13" s="43">
        <v>142.5</v>
      </c>
      <c r="P13" s="41" t="str">
        <f t="shared" ref="P13:P16" si="3">IF(F13="Milano","X","")</f>
        <v/>
      </c>
      <c r="Q13" s="2"/>
      <c r="R13" s="70">
        <v>108.39</v>
      </c>
    </row>
    <row r="14" spans="1:18" ht="30" customHeight="1">
      <c r="A14" s="42">
        <v>4</v>
      </c>
      <c r="B14" s="28">
        <v>41476</v>
      </c>
      <c r="C14" s="44" t="s">
        <v>55</v>
      </c>
      <c r="D14" s="30" t="s">
        <v>57</v>
      </c>
      <c r="E14" s="30" t="s">
        <v>64</v>
      </c>
      <c r="F14" s="31" t="s">
        <v>65</v>
      </c>
      <c r="G14" s="32"/>
      <c r="H14" s="33">
        <f t="shared" si="1"/>
        <v>0</v>
      </c>
      <c r="I14" s="34"/>
      <c r="J14" s="35"/>
      <c r="K14" s="65"/>
      <c r="L14" s="37"/>
      <c r="M14" s="38">
        <v>8.0500000000000007</v>
      </c>
      <c r="N14" s="39">
        <f t="shared" si="2"/>
        <v>8.0500000000000007</v>
      </c>
      <c r="O14" s="43"/>
      <c r="P14" s="41" t="str">
        <f t="shared" si="3"/>
        <v/>
      </c>
      <c r="Q14" s="2"/>
      <c r="R14" s="71">
        <v>6.12</v>
      </c>
    </row>
    <row r="15" spans="1:18" ht="30" customHeight="1">
      <c r="A15" s="42">
        <v>5</v>
      </c>
      <c r="B15" s="28">
        <v>41476</v>
      </c>
      <c r="C15" s="44" t="s">
        <v>55</v>
      </c>
      <c r="D15" s="30" t="s">
        <v>66</v>
      </c>
      <c r="E15" s="30" t="s">
        <v>64</v>
      </c>
      <c r="F15" s="31" t="s">
        <v>65</v>
      </c>
      <c r="G15" s="32"/>
      <c r="H15" s="33">
        <f t="shared" si="1"/>
        <v>0</v>
      </c>
      <c r="I15" s="34"/>
      <c r="J15" s="35"/>
      <c r="K15" s="65"/>
      <c r="L15" s="37">
        <v>188.9</v>
      </c>
      <c r="M15" s="38"/>
      <c r="N15" s="39">
        <f t="shared" si="2"/>
        <v>188.9</v>
      </c>
      <c r="O15" s="43">
        <v>188.9</v>
      </c>
      <c r="P15" s="41" t="str">
        <f t="shared" si="3"/>
        <v/>
      </c>
      <c r="Q15" s="2"/>
      <c r="R15" s="72">
        <v>142.94</v>
      </c>
    </row>
    <row r="16" spans="1:18" ht="30" customHeight="1">
      <c r="A16" s="42">
        <v>6</v>
      </c>
      <c r="B16" s="28">
        <v>41476</v>
      </c>
      <c r="C16" s="44" t="s">
        <v>55</v>
      </c>
      <c r="D16" s="30" t="s">
        <v>66</v>
      </c>
      <c r="E16" s="30" t="s">
        <v>64</v>
      </c>
      <c r="F16" s="31" t="s">
        <v>65</v>
      </c>
      <c r="G16" s="32"/>
      <c r="H16" s="33">
        <f t="shared" si="1"/>
        <v>0</v>
      </c>
      <c r="I16" s="34"/>
      <c r="J16" s="35"/>
      <c r="K16" s="65"/>
      <c r="L16" s="37">
        <v>199.43</v>
      </c>
      <c r="M16" s="38"/>
      <c r="N16" s="39">
        <f t="shared" si="2"/>
        <v>199.43</v>
      </c>
      <c r="O16" s="43">
        <v>199.43</v>
      </c>
      <c r="P16" s="41" t="str">
        <f t="shared" si="3"/>
        <v/>
      </c>
      <c r="Q16" s="2"/>
      <c r="R16" s="71">
        <v>150.91</v>
      </c>
    </row>
    <row r="17" spans="1:16" ht="30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30" customHeight="1">
      <c r="A18" s="79"/>
      <c r="B18" s="80"/>
      <c r="C18" s="81"/>
      <c r="D18" s="82"/>
      <c r="E18" s="82"/>
      <c r="F18" s="83"/>
      <c r="G18" s="84"/>
      <c r="H18" s="85"/>
      <c r="I18" s="86"/>
      <c r="J18" s="86"/>
      <c r="K18" s="86"/>
      <c r="L18" s="86"/>
      <c r="M18" s="86"/>
      <c r="N18" s="87"/>
      <c r="O18" s="88"/>
      <c r="P18" s="89"/>
    </row>
    <row r="19" spans="1:16" ht="30" customHeight="1">
      <c r="A19" s="57"/>
      <c r="B19" s="73" t="s">
        <v>42</v>
      </c>
      <c r="C19" s="73"/>
      <c r="D19" s="73"/>
      <c r="E19" s="58"/>
      <c r="F19" s="58"/>
      <c r="G19" s="73" t="s">
        <v>44</v>
      </c>
      <c r="H19" s="73"/>
      <c r="I19" s="73"/>
      <c r="J19" s="58"/>
      <c r="K19" s="58"/>
      <c r="L19" s="73" t="s">
        <v>43</v>
      </c>
      <c r="M19" s="73"/>
      <c r="N19" s="73"/>
      <c r="O19" s="58"/>
      <c r="P19" s="89"/>
    </row>
    <row r="20" spans="1:16" ht="30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89"/>
    </row>
    <row r="21" spans="1:16" ht="30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30" customHeight="1"/>
    <row r="23" spans="1:16" ht="30" customHeight="1"/>
    <row r="24" spans="1:16" ht="30" customHeight="1"/>
    <row r="25" spans="1:16" ht="30" customHeight="1"/>
    <row r="26" spans="1:16" ht="30" customHeight="1"/>
    <row r="27" spans="1:16" ht="30" customHeight="1"/>
    <row r="28" spans="1:16" ht="30" customHeight="1"/>
    <row r="29" spans="1:16" ht="30" customHeight="1"/>
    <row r="30" spans="1:16" ht="30" customHeight="1"/>
    <row r="31" spans="1:16" ht="30" customHeight="1"/>
    <row r="32" spans="1:16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12:H16 H18:M18 J13:L16 J11:M12 H11:I11">
      <formula1>0</formula1>
      <formula2>0</formula2>
    </dataValidation>
    <dataValidation type="whole" operator="greaterThanOrEqual" allowBlank="1" showErrorMessage="1" errorTitle="Valore" error="Inserire un numero maggiore o uguale a 0 (zero)!" sqref="N18 N11:N16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18:E18">
      <formula1>1</formula1>
      <formula2>0</formula2>
    </dataValidation>
    <dataValidation type="textLength" operator="greaterThan" sqref="F18">
      <formula1>1</formula1>
      <formula2>0</formula2>
    </dataValidation>
    <dataValidation type="date" operator="greaterThanOrEqual" showErrorMessage="1" errorTitle="Data" error="Inserire una data superiore al 1/11/2000" sqref="B11:B12 B18">
      <formula1>36831</formula1>
      <formula2>0</formula2>
    </dataValidation>
    <dataValidation type="textLength" operator="greaterThan" allowBlank="1" sqref="C18 C12:C16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view="pageBreakPreview" zoomScale="50" zoomScaleSheetLayoutView="50" workbookViewId="0">
      <pane ySplit="5" topLeftCell="A6" activePane="bottomLeft" state="frozen"/>
      <selection pane="bottomLeft" activeCell="R12" sqref="R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7" t="s">
        <v>0</v>
      </c>
      <c r="C1" s="117"/>
      <c r="D1" s="118" t="s">
        <v>45</v>
      </c>
      <c r="E1" s="118"/>
      <c r="F1" s="48" t="s">
        <v>47</v>
      </c>
      <c r="G1" s="47" t="s">
        <v>48</v>
      </c>
      <c r="L1" s="8" t="s">
        <v>31</v>
      </c>
      <c r="M1" s="3">
        <f>+P1-N7</f>
        <v>0</v>
      </c>
      <c r="N1" s="5" t="s">
        <v>1</v>
      </c>
      <c r="O1" s="6"/>
      <c r="P1" s="54">
        <f>SUM(H7:M7)</f>
        <v>1828.78</v>
      </c>
      <c r="Q1" s="3" t="s">
        <v>28</v>
      </c>
      <c r="R1" s="147">
        <f>SUM(R11:R12)</f>
        <v>617.87</v>
      </c>
    </row>
    <row r="2" spans="1:18" s="8" customFormat="1" ht="57.75" customHeight="1">
      <c r="A2" s="4"/>
      <c r="B2" s="119" t="s">
        <v>2</v>
      </c>
      <c r="C2" s="119"/>
      <c r="D2" s="118" t="s">
        <v>46</v>
      </c>
      <c r="E2" s="118"/>
      <c r="F2" s="9"/>
      <c r="G2" s="9"/>
      <c r="N2" s="10" t="s">
        <v>3</v>
      </c>
      <c r="O2" s="11"/>
      <c r="P2" s="12"/>
      <c r="Q2" s="3" t="s">
        <v>27</v>
      </c>
      <c r="R2" s="147"/>
    </row>
    <row r="3" spans="1:18" s="8" customFormat="1" ht="35.25" customHeight="1">
      <c r="A3" s="4"/>
      <c r="B3" s="119" t="s">
        <v>26</v>
      </c>
      <c r="C3" s="119"/>
      <c r="D3" s="118" t="s">
        <v>27</v>
      </c>
      <c r="E3" s="118"/>
      <c r="N3" s="10" t="s">
        <v>4</v>
      </c>
      <c r="O3" s="11"/>
      <c r="P3" s="59">
        <f>+O7</f>
        <v>1828.78</v>
      </c>
      <c r="Q3" s="13"/>
      <c r="R3" s="147">
        <f>SUM(R11:R12)</f>
        <v>617.87</v>
      </c>
    </row>
    <row r="4" spans="1:18" s="8" customFormat="1" ht="35.25" customHeight="1" thickBot="1">
      <c r="A4" s="4"/>
      <c r="D4" s="14"/>
      <c r="E4" s="14"/>
      <c r="F4" s="10" t="s">
        <v>21</v>
      </c>
      <c r="G4" s="7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7"/>
    </row>
    <row r="5" spans="1:18" s="8" customFormat="1" ht="43.5" customHeight="1" thickTop="1" thickBot="1">
      <c r="A5" s="4"/>
      <c r="B5" s="19" t="s">
        <v>6</v>
      </c>
      <c r="C5" s="20"/>
      <c r="D5" s="56" t="s">
        <v>33</v>
      </c>
      <c r="E5" s="14"/>
      <c r="F5" s="10" t="s">
        <v>7</v>
      </c>
      <c r="G5" s="74">
        <v>1.1100000000000001</v>
      </c>
      <c r="N5" s="122" t="s">
        <v>8</v>
      </c>
      <c r="O5" s="122"/>
      <c r="P5" s="55">
        <f>P1-P2-P3-P4</f>
        <v>0</v>
      </c>
      <c r="Q5" s="13"/>
      <c r="R5" s="147">
        <f>R1-R3</f>
        <v>0</v>
      </c>
    </row>
    <row r="6" spans="1:18" s="8" customFormat="1" ht="43.5" customHeight="1" thickTop="1" thickBot="1">
      <c r="A6" s="4"/>
      <c r="B6" s="53" t="s">
        <v>68</v>
      </c>
      <c r="C6" s="53"/>
      <c r="D6" s="14"/>
      <c r="E6" s="14"/>
      <c r="F6" s="10" t="s">
        <v>10</v>
      </c>
      <c r="G6" s="93">
        <v>11.11</v>
      </c>
      <c r="Q6" s="13"/>
    </row>
    <row r="7" spans="1:18" s="8" customFormat="1" ht="27" customHeight="1" thickTop="1" thickBot="1">
      <c r="A7" s="142" t="s">
        <v>30</v>
      </c>
      <c r="B7" s="143"/>
      <c r="C7" s="144"/>
      <c r="D7" s="129" t="s">
        <v>11</v>
      </c>
      <c r="E7" s="130"/>
      <c r="F7" s="130"/>
      <c r="G7" s="94">
        <f t="shared" ref="G7:O7" si="0">SUM(G11:G12)</f>
        <v>0</v>
      </c>
      <c r="H7" s="92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435.08</v>
      </c>
      <c r="M7" s="77">
        <f t="shared" si="0"/>
        <v>1393.7</v>
      </c>
      <c r="N7" s="75">
        <f t="shared" si="0"/>
        <v>1828.78</v>
      </c>
      <c r="O7" s="78">
        <f t="shared" si="0"/>
        <v>1828.78</v>
      </c>
      <c r="P7" s="13">
        <f>+N7-SUM(H7:M7)</f>
        <v>0</v>
      </c>
    </row>
    <row r="8" spans="1:18" ht="36" customHeight="1" thickTop="1" thickBot="1">
      <c r="A8" s="104"/>
      <c r="B8" s="106" t="s">
        <v>12</v>
      </c>
      <c r="C8" s="106" t="s">
        <v>13</v>
      </c>
      <c r="D8" s="131" t="s">
        <v>25</v>
      </c>
      <c r="E8" s="106" t="s">
        <v>34</v>
      </c>
      <c r="F8" s="133" t="s">
        <v>32</v>
      </c>
      <c r="G8" s="134" t="s">
        <v>15</v>
      </c>
      <c r="H8" s="136" t="s">
        <v>16</v>
      </c>
      <c r="I8" s="116" t="s">
        <v>38</v>
      </c>
      <c r="J8" s="115" t="s">
        <v>40</v>
      </c>
      <c r="K8" s="115" t="s">
        <v>39</v>
      </c>
      <c r="L8" s="145" t="s">
        <v>22</v>
      </c>
      <c r="M8" s="146"/>
      <c r="N8" s="102" t="s">
        <v>17</v>
      </c>
      <c r="O8" s="114" t="s">
        <v>18</v>
      </c>
      <c r="P8" s="100" t="s">
        <v>19</v>
      </c>
      <c r="Q8" s="2"/>
      <c r="R8" s="137" t="s">
        <v>41</v>
      </c>
    </row>
    <row r="9" spans="1:18" ht="36" customHeight="1" thickTop="1" thickBot="1">
      <c r="A9" s="104"/>
      <c r="B9" s="106" t="s">
        <v>12</v>
      </c>
      <c r="C9" s="106"/>
      <c r="D9" s="132"/>
      <c r="E9" s="106"/>
      <c r="F9" s="133"/>
      <c r="G9" s="135"/>
      <c r="H9" s="136" t="s">
        <v>38</v>
      </c>
      <c r="I9" s="116" t="s">
        <v>38</v>
      </c>
      <c r="J9" s="116"/>
      <c r="K9" s="116" t="s">
        <v>37</v>
      </c>
      <c r="L9" s="127" t="s">
        <v>23</v>
      </c>
      <c r="M9" s="141" t="s">
        <v>24</v>
      </c>
      <c r="N9" s="102"/>
      <c r="O9" s="114"/>
      <c r="P9" s="100"/>
      <c r="Q9" s="2"/>
      <c r="R9" s="138"/>
    </row>
    <row r="10" spans="1:18" ht="37.5" customHeight="1" thickTop="1" thickBot="1">
      <c r="A10" s="104"/>
      <c r="B10" s="106"/>
      <c r="C10" s="106"/>
      <c r="D10" s="132"/>
      <c r="E10" s="106"/>
      <c r="F10" s="133"/>
      <c r="G10" s="91" t="s">
        <v>20</v>
      </c>
      <c r="H10" s="136"/>
      <c r="I10" s="116"/>
      <c r="J10" s="116"/>
      <c r="K10" s="116"/>
      <c r="L10" s="140"/>
      <c r="M10" s="121"/>
      <c r="N10" s="102"/>
      <c r="O10" s="114"/>
      <c r="P10" s="100"/>
      <c r="Q10" s="2"/>
      <c r="R10" s="139"/>
    </row>
    <row r="11" spans="1:18" ht="30" customHeight="1" thickTop="1">
      <c r="A11" s="27">
        <v>1</v>
      </c>
      <c r="B11" s="46">
        <v>41479</v>
      </c>
      <c r="C11" s="29" t="s">
        <v>69</v>
      </c>
      <c r="D11" s="30" t="s">
        <v>57</v>
      </c>
      <c r="E11" s="30" t="s">
        <v>67</v>
      </c>
      <c r="F11" s="31" t="s">
        <v>70</v>
      </c>
      <c r="G11" s="90"/>
      <c r="H11" s="33">
        <f>IF($D$3="si",($G$5/$G$6*G11),IF($D$3="no",G11*$G$4,0))</f>
        <v>0</v>
      </c>
      <c r="I11" s="34"/>
      <c r="J11" s="35"/>
      <c r="K11" s="65"/>
      <c r="L11" s="65"/>
      <c r="M11" s="38">
        <v>1393.7</v>
      </c>
      <c r="N11" s="39">
        <f>SUM(H11:M11)</f>
        <v>1393.7</v>
      </c>
      <c r="O11" s="40">
        <v>1393.7</v>
      </c>
      <c r="P11" s="41"/>
      <c r="Q11" s="2"/>
      <c r="R11" s="69">
        <v>471.98</v>
      </c>
    </row>
    <row r="12" spans="1:18" ht="30" customHeight="1">
      <c r="A12" s="42">
        <v>2</v>
      </c>
      <c r="B12" s="46">
        <v>41480</v>
      </c>
      <c r="C12" s="44" t="s">
        <v>69</v>
      </c>
      <c r="D12" s="30" t="s">
        <v>66</v>
      </c>
      <c r="E12" s="30" t="s">
        <v>67</v>
      </c>
      <c r="F12" s="31" t="s">
        <v>70</v>
      </c>
      <c r="G12" s="32"/>
      <c r="H12" s="33">
        <f>IF($D$3="si",($G$5/$G$6*G12),IF($D$3="no",G12*$G$4,0))</f>
        <v>0</v>
      </c>
      <c r="I12" s="34"/>
      <c r="J12" s="35"/>
      <c r="K12" s="65"/>
      <c r="L12" s="37">
        <v>435.08</v>
      </c>
      <c r="M12" s="38"/>
      <c r="N12" s="39">
        <f>SUM(H12:M12)</f>
        <v>435.08</v>
      </c>
      <c r="O12" s="43">
        <v>435.08</v>
      </c>
      <c r="P12" s="41"/>
      <c r="Q12" s="2"/>
      <c r="R12" s="148">
        <v>145.88999999999999</v>
      </c>
    </row>
    <row r="13" spans="1:18" ht="30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8" ht="30" customHeight="1">
      <c r="A14" s="79"/>
      <c r="B14" s="80"/>
      <c r="C14" s="81"/>
      <c r="D14" s="82"/>
      <c r="E14" s="82"/>
      <c r="F14" s="83"/>
      <c r="G14" s="84"/>
      <c r="H14" s="85"/>
      <c r="I14" s="86"/>
      <c r="J14" s="86"/>
      <c r="K14" s="86"/>
      <c r="L14" s="86"/>
      <c r="M14" s="86"/>
      <c r="N14" s="87"/>
      <c r="O14" s="88"/>
      <c r="P14" s="89"/>
    </row>
    <row r="15" spans="1:18" ht="30" customHeight="1">
      <c r="A15" s="57"/>
      <c r="B15" s="73" t="s">
        <v>42</v>
      </c>
      <c r="C15" s="73"/>
      <c r="D15" s="73"/>
      <c r="E15" s="58"/>
      <c r="F15" s="58"/>
      <c r="G15" s="73" t="s">
        <v>44</v>
      </c>
      <c r="H15" s="73"/>
      <c r="I15" s="73"/>
      <c r="J15" s="58"/>
      <c r="K15" s="58"/>
      <c r="L15" s="73" t="s">
        <v>43</v>
      </c>
      <c r="M15" s="73"/>
      <c r="N15" s="73"/>
      <c r="O15" s="58"/>
      <c r="P15" s="89"/>
    </row>
    <row r="16" spans="1:18" ht="30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89"/>
    </row>
    <row r="17" spans="1:16" ht="30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30" customHeight="1"/>
    <row r="19" spans="1:16" ht="30" customHeight="1"/>
    <row r="20" spans="1:16" ht="30" customHeight="1"/>
    <row r="21" spans="1:16" ht="30" customHeight="1"/>
    <row r="22" spans="1:16" ht="30" customHeight="1"/>
    <row r="23" spans="1:16" ht="30" customHeight="1"/>
    <row r="24" spans="1:16" ht="30" customHeight="1"/>
    <row r="25" spans="1:16" ht="30" customHeight="1"/>
    <row r="26" spans="1:16" ht="30" customHeight="1"/>
    <row r="27" spans="1:16" ht="30" customHeight="1"/>
    <row r="28" spans="1:16" ht="30" customHeight="1"/>
    <row r="29" spans="1:16" ht="30" customHeight="1"/>
    <row r="30" spans="1:16" ht="30" customHeight="1"/>
    <row r="31" spans="1:16" ht="30" customHeight="1"/>
    <row r="32" spans="1:16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14 C12">
      <formula1>1</formula1>
      <formula2>0</formula2>
    </dataValidation>
    <dataValidation type="date" operator="greaterThanOrEqual" showErrorMessage="1" errorTitle="Data" error="Inserire una data superiore al 1/11/2000" sqref="B11:B12 B14">
      <formula1>36831</formula1>
      <formula2>0</formula2>
    </dataValidation>
    <dataValidation type="textLength" operator="greaterThan" sqref="F14">
      <formula1>1</formula1>
      <formula2>0</formula2>
    </dataValidation>
    <dataValidation type="textLength" operator="greaterThan" allowBlank="1" showErrorMessage="1" sqref="D14:E1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4 N11:N12">
      <formula1>0</formula1>
      <formula2>0</formula2>
    </dataValidation>
    <dataValidation type="decimal" operator="greaterThanOrEqual" allowBlank="1" showErrorMessage="1" errorTitle="Valore" error="Inserire un numero maggiore o uguale a 0 (zero)!" sqref="H12 H14:M14 J11:M12 H11:I1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Italia</vt:lpstr>
      <vt:lpstr>AED</vt:lpstr>
      <vt:lpstr>USD</vt:lpstr>
      <vt:lpstr>BRL</vt:lpstr>
      <vt:lpstr>AED!Area_stampa</vt:lpstr>
      <vt:lpstr>BRL!Area_stampa</vt:lpstr>
      <vt:lpstr>'Nota Spese Italia'!Area_stampa</vt:lpstr>
      <vt:lpstr>USD!Area_stampa</vt:lpstr>
      <vt:lpstr>AED!Titoli_stampa</vt:lpstr>
      <vt:lpstr>BRL!Titoli_stampa</vt:lpstr>
      <vt:lpstr>'Nota Spese Italia'!Titoli_stampa</vt:lpstr>
      <vt:lpstr>USD!Titoli_stampa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2011-05-26T08:38:16Z</cp:lastPrinted>
  <dcterms:created xsi:type="dcterms:W3CDTF">2007-03-06T14:42:56Z</dcterms:created>
  <dcterms:modified xsi:type="dcterms:W3CDTF">2013-07-31T15:42:31Z</dcterms:modified>
</cp:coreProperties>
</file>