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Estero'!$A$1:$R$47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 iterateDelta="1E-4" concurrentCalc="0"/>
</workbook>
</file>

<file path=xl/calcChain.xml><?xml version="1.0" encoding="utf-8"?>
<calcChain xmlns="http://schemas.openxmlformats.org/spreadsheetml/2006/main">
  <c r="R3" i="3"/>
  <c r="R1"/>
  <c r="R5"/>
  <c r="P1"/>
  <c r="A28"/>
  <c r="A29"/>
  <c r="A30"/>
  <c r="A31"/>
  <c r="A32"/>
  <c r="A33"/>
  <c r="A34"/>
  <c r="A35"/>
  <c r="A36"/>
  <c r="A37"/>
  <c r="A38"/>
  <c r="A39"/>
  <c r="A40"/>
  <c r="A41"/>
  <c r="A42"/>
  <c r="N32"/>
  <c r="N39"/>
  <c r="A12"/>
  <c r="A13"/>
  <c r="A14"/>
  <c r="A15"/>
  <c r="A16"/>
  <c r="A17"/>
  <c r="A18"/>
  <c r="A19"/>
  <c r="A20"/>
  <c r="A21"/>
  <c r="A22"/>
  <c r="A23"/>
  <c r="A24"/>
  <c r="A25"/>
  <c r="A26"/>
  <c r="A27"/>
  <c r="N38"/>
  <c r="N30"/>
  <c r="N31"/>
  <c r="N33"/>
  <c r="N34"/>
  <c r="N35"/>
  <c r="P30"/>
  <c r="H13"/>
  <c r="H11" i="1"/>
  <c r="H12" i="3"/>
  <c r="H123" i="1"/>
  <c r="P129"/>
  <c r="H129"/>
  <c r="N129"/>
  <c r="O7" i="3"/>
  <c r="P3"/>
  <c r="M7"/>
  <c r="L7"/>
  <c r="K7"/>
  <c r="J7"/>
  <c r="I7"/>
  <c r="G7"/>
  <c r="H20"/>
  <c r="H36"/>
  <c r="N36"/>
  <c r="P42"/>
  <c r="H42"/>
  <c r="P41"/>
  <c r="H41"/>
  <c r="N41"/>
  <c r="P40"/>
  <c r="H40"/>
  <c r="N40"/>
  <c r="H37"/>
  <c r="N37"/>
  <c r="P36"/>
  <c r="P29"/>
  <c r="H29"/>
  <c r="N29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N11" i="1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/>
  <c r="H12"/>
  <c r="O7"/>
  <c r="P3"/>
  <c r="G7"/>
  <c r="I7"/>
  <c r="M7"/>
  <c r="L7"/>
  <c r="K7"/>
  <c r="J7"/>
  <c r="P128"/>
  <c r="N128"/>
  <c r="P127"/>
  <c r="N127"/>
  <c r="P126"/>
  <c r="N126"/>
  <c r="P125"/>
  <c r="N125"/>
  <c r="P124"/>
  <c r="N124"/>
  <c r="P123"/>
  <c r="N123"/>
  <c r="P122"/>
  <c r="N122"/>
  <c r="P121"/>
  <c r="N121"/>
  <c r="P120"/>
  <c r="N120"/>
  <c r="P119"/>
  <c r="N119"/>
  <c r="P118"/>
  <c r="N118"/>
  <c r="P117"/>
  <c r="N117"/>
  <c r="P116"/>
  <c r="N116"/>
  <c r="P115"/>
  <c r="N115"/>
  <c r="P114"/>
  <c r="N114"/>
  <c r="P113"/>
  <c r="N113"/>
  <c r="P112"/>
  <c r="N112"/>
  <c r="P111"/>
  <c r="N111"/>
  <c r="P110"/>
  <c r="N110"/>
  <c r="P109"/>
  <c r="N109"/>
  <c r="P108"/>
  <c r="N108"/>
  <c r="P107"/>
  <c r="N107"/>
  <c r="P106"/>
  <c r="N106"/>
  <c r="P105"/>
  <c r="N105"/>
  <c r="P104"/>
  <c r="N104"/>
  <c r="P103"/>
  <c r="N103"/>
  <c r="P102"/>
  <c r="N102"/>
  <c r="P101"/>
  <c r="N101"/>
  <c r="P100"/>
  <c r="N100"/>
  <c r="P99"/>
  <c r="N99"/>
  <c r="P98"/>
  <c r="N98"/>
  <c r="P97"/>
  <c r="N97"/>
  <c r="P96"/>
  <c r="N96"/>
  <c r="P95"/>
  <c r="N95"/>
  <c r="P94"/>
  <c r="N94"/>
  <c r="P93"/>
  <c r="N93"/>
  <c r="P92"/>
  <c r="N92"/>
  <c r="P91"/>
  <c r="N91"/>
  <c r="P90"/>
  <c r="N90"/>
  <c r="P89"/>
  <c r="N89"/>
  <c r="P88"/>
  <c r="N88"/>
  <c r="P87"/>
  <c r="N87"/>
  <c r="P86"/>
  <c r="N86"/>
  <c r="P85"/>
  <c r="N85"/>
  <c r="P84"/>
  <c r="N84"/>
  <c r="P20" i="3"/>
  <c r="N20"/>
  <c r="P19"/>
  <c r="H19"/>
  <c r="N19"/>
  <c r="P18"/>
  <c r="H18"/>
  <c r="N18"/>
  <c r="P11" i="1"/>
  <c r="N12" i="3"/>
  <c r="N13"/>
  <c r="H7" i="1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17" i="3"/>
  <c r="H16"/>
  <c r="H15"/>
  <c r="H14"/>
  <c r="N18" i="1"/>
  <c r="N17"/>
  <c r="N14"/>
  <c r="P18"/>
  <c r="P17"/>
  <c r="P16"/>
  <c r="P15"/>
  <c r="P14"/>
  <c r="P13"/>
  <c r="P12"/>
  <c r="H7" i="3"/>
  <c r="P5"/>
  <c r="N73" i="1"/>
  <c r="N7"/>
  <c r="P17" i="3"/>
  <c r="N17"/>
  <c r="P16"/>
  <c r="N16"/>
  <c r="P15"/>
  <c r="N15"/>
  <c r="P14"/>
  <c r="N14"/>
  <c r="N7"/>
  <c r="P7"/>
  <c r="P7" i="1"/>
  <c r="M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<sst xmlns="http://schemas.openxmlformats.org/spreadsheetml/2006/main" count="186" uniqueCount="59">
  <si>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</si>
  <si>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</si>
  <si>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</si>
  <si>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</si>
  <si>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</si>
  <si>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</si>
  <si>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</si>
  <si>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</si>
  <si>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</si>
  <si>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</si>
  <si>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</si>
  <si>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</si>
  <si>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</si>
  <si>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</si>
  <si>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</si>
  <si>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</si>
  <si>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</si>
  <si>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</si>
  <si>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</si>
  <si>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</si>
  <si>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</si>
  <si>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</si>
  <si>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</si>
  <si>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</si>
  <si>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</si>
  <si>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</si>
  <si>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</si>
  <si>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</si>
  <si>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</si>
  <si>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</si>
  <si>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</si>
  <si>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</si>
  <si>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</si>
  <si>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</si>
  <si>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</si>
  <si>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</si>
  <si>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</si>
  <si>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</si>
  <si>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</si>
  <si>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</si>
  <si>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</si>
  <si>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</si>
  <si>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</si>
  <si>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</si>
  <si>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</si>
  <si>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</si>
  <si>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</si>
  <si>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Maasimiliano Luppi</t>
  </si>
  <si>
    <t>alloggio</t>
  </si>
  <si>
    <t>vitto</t>
  </si>
  <si>
    <t>07 04</t>
  </si>
  <si>
    <t>(importi in Valuta USD)</t>
  </si>
  <si>
    <t>USA</t>
  </si>
  <si>
    <t>USD</t>
  </si>
  <si>
    <t>taxi</t>
  </si>
  <si>
    <t>varie</t>
  </si>
  <si>
    <t>prelievo contanti</t>
  </si>
  <si>
    <t>spese personali</t>
  </si>
  <si>
    <t>visto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</si>
</sst>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65" xfId="0" applyNumberFormat="1" applyFont="1" applyFill="1" applyBorder="1" applyAlignment="1" applyProtection="1">
      <alignment horizontal="right" vertical="center" wrapText="1"/>
    </xf>
    <xf numFmtId="4" fontId="2" fillId="0" borderId="65" xfId="0" applyNumberFormat="1" applyFont="1" applyFill="1" applyBorder="1" applyAlignment="1" applyProtection="1">
      <alignment vertical="center"/>
    </xf>
    <xf numFmtId="4" fontId="2" fillId="0" borderId="65" xfId="0" applyNumberFormat="1" applyFont="1" applyFill="1" applyBorder="1" applyAlignment="1" applyProtection="1">
      <alignment horizontal="right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55" zoomScaleSheetLayoutView="55" workbookViewId="0">
      <pane ySplit="5" topLeftCell="A6" activePane="bottomLeft" state="frozen"/>
      <selection pane="bottomLeft" activeCell="D6" sqref="D6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7" t="s">
        <v>0</v>
      </c>
      <c r="C1" s="107"/>
      <c r="D1" s="108" t="s">
        <v>47</v>
      </c>
      <c r="E1" s="108"/>
      <c r="F1" s="51">
        <v>41456</v>
      </c>
      <c r="G1" s="50" t="s">
        <v>50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1080.33</v>
      </c>
      <c r="Q1" s="3" t="s">
        <v>28</v>
      </c>
      <c r="R1" s="151">
        <f>SUM(R11:R23,R25:R31,R33:R41)</f>
        <v>837.38999999999987</v>
      </c>
    </row>
    <row r="2" spans="1:18" s="8" customFormat="1" ht="57.75" customHeight="1">
      <c r="A2" s="4"/>
      <c r="B2" s="109" t="s">
        <v>2</v>
      </c>
      <c r="C2" s="109"/>
      <c r="D2" s="108"/>
      <c r="E2" s="108"/>
      <c r="F2" s="9"/>
      <c r="G2" s="9"/>
      <c r="N2" s="10" t="s">
        <v>3</v>
      </c>
      <c r="O2" s="11"/>
      <c r="P2" s="62">
        <v>50</v>
      </c>
      <c r="Q2" s="3" t="s">
        <v>27</v>
      </c>
      <c r="R2" s="151">
        <v>38.25</v>
      </c>
    </row>
    <row r="3" spans="1:18" s="8" customFormat="1" ht="35.25" customHeight="1">
      <c r="A3" s="4"/>
      <c r="B3" s="109" t="s">
        <v>26</v>
      </c>
      <c r="C3" s="109"/>
      <c r="D3" s="108" t="s">
        <v>28</v>
      </c>
      <c r="E3" s="108"/>
      <c r="N3" s="10" t="s">
        <v>4</v>
      </c>
      <c r="O3" s="11"/>
      <c r="P3" s="62">
        <f>+O7</f>
        <v>1054.0300000000002</v>
      </c>
      <c r="Q3" s="13"/>
      <c r="R3" s="151">
        <f>SUM(R11,R13,R16:R21,R24,R27:R28,R31:R35,R37:R42)</f>
        <v>818.99999999999977</v>
      </c>
    </row>
    <row r="4" spans="1:18" s="8" customFormat="1" ht="35.25" customHeight="1" thickBot="1">
      <c r="A4" s="4"/>
      <c r="D4" s="14"/>
      <c r="E4" s="14"/>
      <c r="F4" s="10" t="s">
        <v>21</v>
      </c>
      <c r="G4" s="7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1"/>
    </row>
    <row r="5" spans="1:18" s="8" customFormat="1" ht="43.5" customHeight="1" thickTop="1" thickBot="1">
      <c r="A5" s="4"/>
      <c r="B5" s="19" t="s">
        <v>6</v>
      </c>
      <c r="C5" s="20"/>
      <c r="D5" s="59">
        <v>32</v>
      </c>
      <c r="E5" s="14"/>
      <c r="F5" s="10" t="s">
        <v>7</v>
      </c>
      <c r="G5" s="75">
        <v>1.1100000000000001</v>
      </c>
      <c r="N5" s="116" t="s">
        <v>8</v>
      </c>
      <c r="O5" s="116"/>
      <c r="P5" s="58">
        <f>P1-P2-P3-P4</f>
        <v>-23.700000000000273</v>
      </c>
      <c r="Q5" s="13"/>
      <c r="R5" s="151">
        <f>R1-R2-R3</f>
        <v>-19.8599999999999</v>
      </c>
    </row>
    <row r="6" spans="1:18" s="8" customFormat="1" ht="43.5" customHeight="1" thickTop="1" thickBot="1">
      <c r="A6" s="4"/>
      <c r="B6" s="56" t="s">
        <v>51</v>
      </c>
      <c r="C6" s="56"/>
      <c r="D6" s="14"/>
      <c r="E6" s="14"/>
      <c r="F6" s="10" t="s">
        <v>10</v>
      </c>
      <c r="G6" s="94">
        <v>11.11</v>
      </c>
      <c r="Q6" s="13"/>
    </row>
    <row r="7" spans="1:18" s="8" customFormat="1" ht="27" customHeight="1" thickTop="1" thickBot="1">
      <c r="A7" s="117" t="s">
        <v>30</v>
      </c>
      <c r="B7" s="118"/>
      <c r="C7" s="119"/>
      <c r="D7" s="125" t="s">
        <v>11</v>
      </c>
      <c r="E7" s="126"/>
      <c r="F7" s="126"/>
      <c r="G7" s="95">
        <f t="shared" ref="G7:O7" si="0">SUM(G12:G42)</f>
        <v>0</v>
      </c>
      <c r="H7" s="93">
        <f t="shared" si="0"/>
        <v>0</v>
      </c>
      <c r="I7" s="77">
        <f t="shared" si="0"/>
        <v>0</v>
      </c>
      <c r="J7" s="77">
        <f t="shared" si="0"/>
        <v>181.63</v>
      </c>
      <c r="K7" s="77">
        <f t="shared" si="0"/>
        <v>3.81</v>
      </c>
      <c r="L7" s="77">
        <f t="shared" si="0"/>
        <v>92.33</v>
      </c>
      <c r="M7" s="78">
        <f t="shared" si="0"/>
        <v>802.56</v>
      </c>
      <c r="N7" s="76">
        <f t="shared" si="0"/>
        <v>1080.3299999999997</v>
      </c>
      <c r="O7" s="79">
        <f t="shared" si="0"/>
        <v>1054.0300000000002</v>
      </c>
      <c r="P7" s="13">
        <f>+N7-SUM(H7:M7)</f>
        <v>0</v>
      </c>
    </row>
    <row r="8" spans="1:18" ht="36" customHeight="1" thickTop="1" thickBot="1">
      <c r="A8" s="127"/>
      <c r="B8" s="128" t="s">
        <v>12</v>
      </c>
      <c r="C8" s="128" t="s">
        <v>13</v>
      </c>
      <c r="D8" s="129" t="s">
        <v>25</v>
      </c>
      <c r="E8" s="128" t="s">
        <v>34</v>
      </c>
      <c r="F8" s="131" t="s">
        <v>32</v>
      </c>
      <c r="G8" s="132" t="s">
        <v>15</v>
      </c>
      <c r="H8" s="134" t="s">
        <v>16</v>
      </c>
      <c r="I8" s="120" t="s">
        <v>38</v>
      </c>
      <c r="J8" s="121" t="s">
        <v>40</v>
      </c>
      <c r="K8" s="121" t="s">
        <v>39</v>
      </c>
      <c r="L8" s="122" t="s">
        <v>22</v>
      </c>
      <c r="M8" s="123"/>
      <c r="N8" s="124" t="s">
        <v>17</v>
      </c>
      <c r="O8" s="110" t="s">
        <v>18</v>
      </c>
      <c r="P8" s="111" t="s">
        <v>19</v>
      </c>
      <c r="Q8" s="2"/>
      <c r="R8" s="104" t="s">
        <v>41</v>
      </c>
    </row>
    <row r="9" spans="1:18" ht="36" customHeight="1" thickTop="1" thickBot="1">
      <c r="A9" s="127"/>
      <c r="B9" s="128" t="s">
        <v>12</v>
      </c>
      <c r="C9" s="128"/>
      <c r="D9" s="130"/>
      <c r="E9" s="128"/>
      <c r="F9" s="131"/>
      <c r="G9" s="133"/>
      <c r="H9" s="134" t="s">
        <v>38</v>
      </c>
      <c r="I9" s="120" t="s">
        <v>38</v>
      </c>
      <c r="J9" s="120"/>
      <c r="K9" s="120" t="s">
        <v>37</v>
      </c>
      <c r="L9" s="112" t="s">
        <v>23</v>
      </c>
      <c r="M9" s="114" t="s">
        <v>24</v>
      </c>
      <c r="N9" s="124"/>
      <c r="O9" s="110"/>
      <c r="P9" s="111"/>
      <c r="Q9" s="2"/>
      <c r="R9" s="105"/>
    </row>
    <row r="10" spans="1:18" ht="37.5" customHeight="1" thickTop="1" thickBot="1">
      <c r="A10" s="127"/>
      <c r="B10" s="128"/>
      <c r="C10" s="128"/>
      <c r="D10" s="130"/>
      <c r="E10" s="128"/>
      <c r="F10" s="131"/>
      <c r="G10" s="92" t="s">
        <v>20</v>
      </c>
      <c r="H10" s="134"/>
      <c r="I10" s="120"/>
      <c r="J10" s="120"/>
      <c r="K10" s="120"/>
      <c r="L10" s="113"/>
      <c r="M10" s="115"/>
      <c r="N10" s="124"/>
      <c r="O10" s="110"/>
      <c r="P10" s="111"/>
      <c r="Q10" s="2"/>
      <c r="R10" s="106"/>
    </row>
    <row r="11" spans="1:18" ht="30" customHeight="1" thickTop="1">
      <c r="A11" s="27">
        <v>1</v>
      </c>
      <c r="B11" s="47">
        <v>41459</v>
      </c>
      <c r="C11" s="29"/>
      <c r="D11" s="30" t="s">
        <v>58</v>
      </c>
      <c r="E11" s="30" t="s">
        <v>52</v>
      </c>
      <c r="F11" s="31" t="s">
        <v>53</v>
      </c>
      <c r="G11" s="91"/>
      <c r="H11" s="33"/>
      <c r="I11" s="34"/>
      <c r="J11" s="35"/>
      <c r="K11" s="68">
        <v>14</v>
      </c>
      <c r="L11" s="68"/>
      <c r="M11" s="38"/>
      <c r="N11" s="39">
        <v>14</v>
      </c>
      <c r="O11" s="40">
        <v>14</v>
      </c>
      <c r="P11" s="41"/>
      <c r="Q11" s="2"/>
      <c r="R11" s="152">
        <v>10.76</v>
      </c>
    </row>
    <row r="12" spans="1:18" ht="30" customHeight="1">
      <c r="A12" s="27">
        <f>A11+1</f>
        <v>2</v>
      </c>
      <c r="B12" s="47">
        <v>41470</v>
      </c>
      <c r="C12" s="29"/>
      <c r="D12" s="30" t="s">
        <v>49</v>
      </c>
      <c r="E12" s="30" t="s">
        <v>52</v>
      </c>
      <c r="F12" s="31" t="s">
        <v>53</v>
      </c>
      <c r="G12" s="91"/>
      <c r="H12" s="33">
        <f>IF($D$3="si",($G$5/$G$6*G12),IF($D$3="no",G12*$G$4,0))</f>
        <v>0</v>
      </c>
      <c r="I12" s="34"/>
      <c r="J12" s="35"/>
      <c r="K12" s="68"/>
      <c r="L12" s="68"/>
      <c r="M12" s="38">
        <v>5.3</v>
      </c>
      <c r="N12" s="39">
        <f>SUM(H12:M12)</f>
        <v>5.3</v>
      </c>
      <c r="O12" s="40"/>
      <c r="P12" s="41"/>
      <c r="Q12" s="2"/>
      <c r="R12" s="152">
        <v>4.05</v>
      </c>
    </row>
    <row r="13" spans="1:18" ht="30" customHeight="1">
      <c r="A13" s="27">
        <f t="shared" ref="A13:A42" si="1">A12+1</f>
        <v>3</v>
      </c>
      <c r="B13" s="47">
        <v>41470</v>
      </c>
      <c r="C13" s="44"/>
      <c r="D13" s="30" t="s">
        <v>49</v>
      </c>
      <c r="E13" s="30" t="s">
        <v>52</v>
      </c>
      <c r="F13" s="31" t="s">
        <v>53</v>
      </c>
      <c r="G13" s="32"/>
      <c r="H13" s="33">
        <f>IF($D$3="si",($G$5/$G$6*G13),IF($D$3="no",G13*$G$4,0))</f>
        <v>0</v>
      </c>
      <c r="I13" s="34"/>
      <c r="J13" s="35"/>
      <c r="K13" s="68"/>
      <c r="L13" s="37"/>
      <c r="M13" s="38">
        <v>11.02</v>
      </c>
      <c r="N13" s="39">
        <f>SUM(H13:M13)</f>
        <v>11.02</v>
      </c>
      <c r="O13" s="43">
        <v>11.02</v>
      </c>
      <c r="P13" s="41"/>
      <c r="Q13" s="2"/>
      <c r="R13" s="152">
        <v>8.39</v>
      </c>
    </row>
    <row r="14" spans="1:18" ht="30" customHeight="1">
      <c r="A14" s="27">
        <f t="shared" si="1"/>
        <v>4</v>
      </c>
      <c r="B14" s="28">
        <v>41470</v>
      </c>
      <c r="C14" s="29"/>
      <c r="D14" s="30" t="s">
        <v>54</v>
      </c>
      <c r="E14" s="30" t="s">
        <v>52</v>
      </c>
      <c r="F14" s="31" t="s">
        <v>53</v>
      </c>
      <c r="G14" s="32"/>
      <c r="H14" s="33">
        <f t="shared" ref="H14:H17" si="2">IF($D$3="si",($G$5/$G$6*G14),IF($D$3="no",G14*$G$4,0))</f>
        <v>0</v>
      </c>
      <c r="I14" s="34"/>
      <c r="J14" s="35">
        <v>47</v>
      </c>
      <c r="K14" s="68"/>
      <c r="L14" s="37"/>
      <c r="M14" s="38"/>
      <c r="N14" s="39">
        <f t="shared" ref="N14:N17" si="3">SUM(H14:M14)</f>
        <v>47</v>
      </c>
      <c r="O14" s="43"/>
      <c r="P14" s="41" t="str">
        <f t="shared" ref="P14:P17" si="4">IF(F14="Milano","X","")</f>
        <v/>
      </c>
      <c r="Q14" s="2"/>
      <c r="R14" s="153">
        <v>35.96</v>
      </c>
    </row>
    <row r="15" spans="1:18" ht="30" customHeight="1">
      <c r="A15" s="27">
        <f t="shared" si="1"/>
        <v>5</v>
      </c>
      <c r="B15" s="28">
        <v>41471</v>
      </c>
      <c r="C15" s="29"/>
      <c r="D15" s="30" t="s">
        <v>54</v>
      </c>
      <c r="E15" s="30" t="s">
        <v>52</v>
      </c>
      <c r="F15" s="31" t="s">
        <v>53</v>
      </c>
      <c r="G15" s="32"/>
      <c r="H15" s="33">
        <f t="shared" si="2"/>
        <v>0</v>
      </c>
      <c r="I15" s="34"/>
      <c r="J15" s="35">
        <v>25</v>
      </c>
      <c r="K15" s="68"/>
      <c r="L15" s="37"/>
      <c r="M15" s="38"/>
      <c r="N15" s="39">
        <f t="shared" si="3"/>
        <v>25</v>
      </c>
      <c r="O15" s="43"/>
      <c r="P15" s="41" t="str">
        <f t="shared" si="4"/>
        <v/>
      </c>
      <c r="Q15" s="2"/>
      <c r="R15" s="153">
        <v>19.149999999999999</v>
      </c>
    </row>
    <row r="16" spans="1:18" ht="30" customHeight="1">
      <c r="A16" s="27">
        <f t="shared" si="1"/>
        <v>6</v>
      </c>
      <c r="B16" s="28">
        <v>41471</v>
      </c>
      <c r="C16" s="29"/>
      <c r="D16" s="30" t="s">
        <v>49</v>
      </c>
      <c r="E16" s="30" t="s">
        <v>52</v>
      </c>
      <c r="F16" s="31" t="s">
        <v>53</v>
      </c>
      <c r="G16" s="32"/>
      <c r="H16" s="33">
        <f t="shared" si="2"/>
        <v>0</v>
      </c>
      <c r="I16" s="34"/>
      <c r="J16" s="35"/>
      <c r="K16" s="68"/>
      <c r="L16" s="37"/>
      <c r="M16" s="38">
        <v>127.56</v>
      </c>
      <c r="N16" s="39">
        <f t="shared" si="3"/>
        <v>127.56</v>
      </c>
      <c r="O16" s="43">
        <v>127.56</v>
      </c>
      <c r="P16" s="41" t="str">
        <f t="shared" si="4"/>
        <v/>
      </c>
      <c r="Q16" s="2"/>
      <c r="R16" s="154">
        <v>96.83</v>
      </c>
    </row>
    <row r="17" spans="1:18" ht="30" customHeight="1">
      <c r="A17" s="27">
        <f t="shared" si="1"/>
        <v>7</v>
      </c>
      <c r="B17" s="28">
        <v>41472</v>
      </c>
      <c r="C17" s="29"/>
      <c r="D17" s="30" t="s">
        <v>54</v>
      </c>
      <c r="E17" s="30" t="s">
        <v>52</v>
      </c>
      <c r="F17" s="31" t="s">
        <v>53</v>
      </c>
      <c r="G17" s="32"/>
      <c r="H17" s="33">
        <f t="shared" si="2"/>
        <v>0</v>
      </c>
      <c r="I17" s="34"/>
      <c r="J17" s="35">
        <v>10</v>
      </c>
      <c r="K17" s="68"/>
      <c r="L17" s="37"/>
      <c r="M17" s="38"/>
      <c r="N17" s="39">
        <f t="shared" si="3"/>
        <v>10</v>
      </c>
      <c r="O17" s="43">
        <v>10</v>
      </c>
      <c r="P17" s="41" t="str">
        <f t="shared" si="4"/>
        <v/>
      </c>
      <c r="Q17" s="2"/>
      <c r="R17" s="153">
        <v>7.62</v>
      </c>
    </row>
    <row r="18" spans="1:18" ht="30" customHeight="1">
      <c r="A18" s="27">
        <f t="shared" si="1"/>
        <v>8</v>
      </c>
      <c r="B18" s="47">
        <v>41442</v>
      </c>
      <c r="C18" s="44"/>
      <c r="D18" s="49" t="s">
        <v>49</v>
      </c>
      <c r="E18" s="45" t="s">
        <v>52</v>
      </c>
      <c r="F18" s="46" t="s">
        <v>53</v>
      </c>
      <c r="G18" s="32"/>
      <c r="H18" s="33">
        <f t="shared" ref="H18:H19" si="5">IF($D$3="si",($G$5/$G$6*G18),IF($D$3="no",G18*$G$4,0))</f>
        <v>0</v>
      </c>
      <c r="I18" s="48"/>
      <c r="J18" s="36"/>
      <c r="K18" s="37"/>
      <c r="L18" s="37"/>
      <c r="M18" s="38">
        <v>20.46</v>
      </c>
      <c r="N18" s="39">
        <f t="shared" ref="N18" si="6">SUM(H18:M18)</f>
        <v>20.46</v>
      </c>
      <c r="O18" s="43">
        <v>20.46</v>
      </c>
      <c r="P18" s="41" t="str">
        <f t="shared" ref="P18:P19" si="7">IF(F18="Milano","X","")</f>
        <v/>
      </c>
      <c r="Q18" s="2"/>
      <c r="R18" s="153">
        <v>15.53</v>
      </c>
    </row>
    <row r="19" spans="1:18" ht="30" customHeight="1">
      <c r="A19" s="27">
        <f t="shared" si="1"/>
        <v>9</v>
      </c>
      <c r="B19" s="47">
        <v>41472</v>
      </c>
      <c r="C19" s="44"/>
      <c r="D19" s="49" t="s">
        <v>49</v>
      </c>
      <c r="E19" s="45" t="s">
        <v>52</v>
      </c>
      <c r="F19" s="46" t="s">
        <v>53</v>
      </c>
      <c r="G19" s="32"/>
      <c r="H19" s="33">
        <f t="shared" si="5"/>
        <v>0</v>
      </c>
      <c r="I19" s="48"/>
      <c r="J19" s="36"/>
      <c r="K19" s="37"/>
      <c r="L19" s="37"/>
      <c r="M19" s="38">
        <v>317.41000000000003</v>
      </c>
      <c r="N19" s="39">
        <f>SUM(H19:M19)</f>
        <v>317.41000000000003</v>
      </c>
      <c r="O19" s="43">
        <v>317.41000000000003</v>
      </c>
      <c r="P19" s="41" t="str">
        <f t="shared" si="7"/>
        <v/>
      </c>
      <c r="Q19" s="2"/>
      <c r="R19" s="153">
        <v>241.95</v>
      </c>
    </row>
    <row r="20" spans="1:18" ht="30" customHeight="1">
      <c r="A20" s="27">
        <f t="shared" si="1"/>
        <v>10</v>
      </c>
      <c r="B20" s="47">
        <v>41472</v>
      </c>
      <c r="C20" s="44"/>
      <c r="D20" s="49" t="s">
        <v>49</v>
      </c>
      <c r="E20" s="45" t="s">
        <v>52</v>
      </c>
      <c r="F20" s="46" t="s">
        <v>53</v>
      </c>
      <c r="G20" s="32"/>
      <c r="H20" s="33">
        <f>IF($D$3="si",($G$5/$G$6*G20),IF($D$3="no",G20*$G$4,0))</f>
        <v>0</v>
      </c>
      <c r="I20" s="48"/>
      <c r="J20" s="36"/>
      <c r="K20" s="37"/>
      <c r="L20" s="37"/>
      <c r="M20" s="38">
        <v>15</v>
      </c>
      <c r="N20" s="39">
        <f t="shared" ref="N20" si="8">SUM(H20:M20)</f>
        <v>15</v>
      </c>
      <c r="O20" s="43">
        <v>15</v>
      </c>
      <c r="P20" s="41" t="str">
        <f t="shared" ref="P20" si="9">IF(F20="Milano","X","")</f>
        <v/>
      </c>
      <c r="Q20" s="2"/>
      <c r="R20" s="153">
        <v>11.41</v>
      </c>
    </row>
    <row r="21" spans="1:18" ht="30" customHeight="1">
      <c r="A21" s="27">
        <f t="shared" si="1"/>
        <v>11</v>
      </c>
      <c r="B21" s="47">
        <v>41473</v>
      </c>
      <c r="C21" s="44"/>
      <c r="D21" s="49" t="s">
        <v>49</v>
      </c>
      <c r="E21" s="45" t="s">
        <v>52</v>
      </c>
      <c r="F21" s="46" t="s">
        <v>53</v>
      </c>
      <c r="G21" s="32"/>
      <c r="H21" s="33">
        <f t="shared" ref="H21:H42" si="10">IF($D$3="si",($G$5/$G$6*G21),IF($D$3="no",G21*$G$4,0))</f>
        <v>0</v>
      </c>
      <c r="I21" s="48"/>
      <c r="J21" s="36"/>
      <c r="K21" s="37"/>
      <c r="L21" s="37"/>
      <c r="M21" s="38">
        <v>70</v>
      </c>
      <c r="N21" s="39">
        <f t="shared" ref="N21:N41" si="11">SUM(H21:M21)</f>
        <v>70</v>
      </c>
      <c r="O21" s="43">
        <v>70</v>
      </c>
      <c r="P21" s="41" t="str">
        <f t="shared" ref="P21:P42" si="12">IF(F21="Milano","X","")</f>
        <v/>
      </c>
      <c r="Q21" s="2"/>
      <c r="R21" s="153">
        <v>53.24</v>
      </c>
    </row>
    <row r="22" spans="1:18" ht="30" customHeight="1">
      <c r="A22" s="27">
        <f t="shared" si="1"/>
        <v>12</v>
      </c>
      <c r="B22" s="47">
        <v>41473</v>
      </c>
      <c r="C22" s="44"/>
      <c r="D22" s="49" t="s">
        <v>55</v>
      </c>
      <c r="E22" s="45" t="s">
        <v>52</v>
      </c>
      <c r="F22" s="46" t="s">
        <v>53</v>
      </c>
      <c r="G22" s="32"/>
      <c r="H22" s="33">
        <f t="shared" si="10"/>
        <v>0</v>
      </c>
      <c r="I22" s="48"/>
      <c r="J22" s="36"/>
      <c r="K22" s="37">
        <v>3.81</v>
      </c>
      <c r="L22" s="37"/>
      <c r="M22" s="38"/>
      <c r="N22" s="39">
        <f t="shared" si="11"/>
        <v>3.81</v>
      </c>
      <c r="O22" s="43"/>
      <c r="P22" s="41" t="str">
        <f t="shared" si="12"/>
        <v/>
      </c>
      <c r="Q22" s="2"/>
      <c r="R22" s="153">
        <v>2.9</v>
      </c>
    </row>
    <row r="23" spans="1:18" ht="30" customHeight="1">
      <c r="A23" s="27">
        <f t="shared" si="1"/>
        <v>13</v>
      </c>
      <c r="B23" s="47">
        <v>41473</v>
      </c>
      <c r="C23" s="44"/>
      <c r="D23" s="49" t="s">
        <v>49</v>
      </c>
      <c r="E23" s="45" t="s">
        <v>52</v>
      </c>
      <c r="F23" s="46" t="s">
        <v>53</v>
      </c>
      <c r="G23" s="32"/>
      <c r="H23" s="33">
        <f t="shared" si="10"/>
        <v>0</v>
      </c>
      <c r="I23" s="48"/>
      <c r="J23" s="36"/>
      <c r="K23" s="37"/>
      <c r="L23" s="37"/>
      <c r="M23" s="38">
        <v>2.17</v>
      </c>
      <c r="N23" s="39">
        <f t="shared" si="11"/>
        <v>2.17</v>
      </c>
      <c r="O23" s="43"/>
      <c r="P23" s="41" t="str">
        <f t="shared" si="12"/>
        <v/>
      </c>
      <c r="Q23" s="2"/>
      <c r="R23" s="153">
        <v>1.65</v>
      </c>
    </row>
    <row r="24" spans="1:18" ht="30" customHeight="1">
      <c r="A24" s="27">
        <f t="shared" si="1"/>
        <v>14</v>
      </c>
      <c r="B24" s="47">
        <v>41473</v>
      </c>
      <c r="C24" s="44"/>
      <c r="D24" s="49" t="s">
        <v>56</v>
      </c>
      <c r="E24" s="45" t="s">
        <v>52</v>
      </c>
      <c r="F24" s="46" t="s">
        <v>53</v>
      </c>
      <c r="G24" s="32"/>
      <c r="H24" s="33">
        <f t="shared" si="10"/>
        <v>0</v>
      </c>
      <c r="I24" s="48"/>
      <c r="J24" s="36"/>
      <c r="K24" s="37"/>
      <c r="L24" s="37"/>
      <c r="M24" s="38"/>
      <c r="N24" s="39">
        <f t="shared" si="11"/>
        <v>0</v>
      </c>
      <c r="O24" s="43">
        <v>100</v>
      </c>
      <c r="P24" s="41" t="str">
        <f t="shared" si="12"/>
        <v/>
      </c>
      <c r="Q24" s="2"/>
      <c r="R24" s="153">
        <v>78.31</v>
      </c>
    </row>
    <row r="25" spans="1:18" ht="30" customHeight="1">
      <c r="A25" s="27">
        <f t="shared" si="1"/>
        <v>15</v>
      </c>
      <c r="B25" s="47">
        <v>41473</v>
      </c>
      <c r="C25" s="44"/>
      <c r="D25" s="49" t="s">
        <v>49</v>
      </c>
      <c r="E25" s="45" t="s">
        <v>52</v>
      </c>
      <c r="F25" s="46" t="s">
        <v>53</v>
      </c>
      <c r="G25" s="32"/>
      <c r="H25" s="33">
        <f t="shared" si="10"/>
        <v>0</v>
      </c>
      <c r="I25" s="48"/>
      <c r="J25" s="36"/>
      <c r="K25" s="37"/>
      <c r="L25" s="37"/>
      <c r="M25" s="38">
        <v>1.41</v>
      </c>
      <c r="N25" s="39">
        <f t="shared" si="11"/>
        <v>1.41</v>
      </c>
      <c r="O25" s="43"/>
      <c r="P25" s="41" t="str">
        <f t="shared" si="12"/>
        <v/>
      </c>
      <c r="Q25" s="2"/>
      <c r="R25" s="153">
        <v>1.07</v>
      </c>
    </row>
    <row r="26" spans="1:18" ht="30" customHeight="1">
      <c r="A26" s="27">
        <f t="shared" si="1"/>
        <v>16</v>
      </c>
      <c r="B26" s="47">
        <v>41473</v>
      </c>
      <c r="C26" s="44"/>
      <c r="D26" s="49" t="s">
        <v>49</v>
      </c>
      <c r="E26" s="45" t="s">
        <v>52</v>
      </c>
      <c r="F26" s="46" t="s">
        <v>53</v>
      </c>
      <c r="G26" s="32"/>
      <c r="H26" s="33">
        <f t="shared" si="10"/>
        <v>0</v>
      </c>
      <c r="I26" s="48"/>
      <c r="J26" s="36"/>
      <c r="K26" s="37"/>
      <c r="L26" s="37"/>
      <c r="M26" s="38">
        <v>23.51</v>
      </c>
      <c r="N26" s="39">
        <f t="shared" si="11"/>
        <v>23.51</v>
      </c>
      <c r="O26" s="43"/>
      <c r="P26" s="41" t="str">
        <f t="shared" si="12"/>
        <v/>
      </c>
      <c r="Q26" s="2"/>
      <c r="R26" s="153">
        <v>17.89</v>
      </c>
    </row>
    <row r="27" spans="1:18" ht="30" customHeight="1">
      <c r="A27" s="27">
        <f t="shared" si="1"/>
        <v>17</v>
      </c>
      <c r="B27" s="47">
        <v>41473</v>
      </c>
      <c r="C27" s="44"/>
      <c r="D27" s="49" t="s">
        <v>48</v>
      </c>
      <c r="E27" s="45" t="s">
        <v>52</v>
      </c>
      <c r="F27" s="46" t="s">
        <v>53</v>
      </c>
      <c r="G27" s="32"/>
      <c r="H27" s="33">
        <f t="shared" si="10"/>
        <v>0</v>
      </c>
      <c r="I27" s="48"/>
      <c r="J27" s="36"/>
      <c r="K27" s="37"/>
      <c r="L27" s="37"/>
      <c r="M27" s="38">
        <v>5</v>
      </c>
      <c r="N27" s="39">
        <f t="shared" si="11"/>
        <v>5</v>
      </c>
      <c r="O27" s="43">
        <v>5</v>
      </c>
      <c r="P27" s="41" t="str">
        <f t="shared" si="12"/>
        <v/>
      </c>
      <c r="Q27" s="2"/>
      <c r="R27" s="153">
        <v>3.8</v>
      </c>
    </row>
    <row r="28" spans="1:18" ht="30" customHeight="1">
      <c r="A28" s="27">
        <f t="shared" si="1"/>
        <v>18</v>
      </c>
      <c r="B28" s="47">
        <v>41473</v>
      </c>
      <c r="C28" s="44"/>
      <c r="D28" s="49" t="s">
        <v>54</v>
      </c>
      <c r="E28" s="45" t="s">
        <v>52</v>
      </c>
      <c r="F28" s="46" t="s">
        <v>53</v>
      </c>
      <c r="G28" s="32"/>
      <c r="H28" s="33">
        <f t="shared" si="10"/>
        <v>0</v>
      </c>
      <c r="I28" s="48"/>
      <c r="J28" s="36">
        <v>99.63</v>
      </c>
      <c r="K28" s="37"/>
      <c r="L28" s="37"/>
      <c r="M28" s="38"/>
      <c r="N28" s="39">
        <f t="shared" si="11"/>
        <v>99.63</v>
      </c>
      <c r="O28" s="43">
        <v>99.63</v>
      </c>
      <c r="P28" s="41"/>
      <c r="Q28" s="2"/>
      <c r="R28" s="153">
        <v>75.78</v>
      </c>
    </row>
    <row r="29" spans="1:18" ht="30" customHeight="1">
      <c r="A29" s="27">
        <f t="shared" si="1"/>
        <v>19</v>
      </c>
      <c r="B29" s="47">
        <v>41474</v>
      </c>
      <c r="C29" s="44"/>
      <c r="D29" s="49" t="s">
        <v>49</v>
      </c>
      <c r="E29" s="45" t="s">
        <v>52</v>
      </c>
      <c r="F29" s="46" t="s">
        <v>53</v>
      </c>
      <c r="G29" s="32"/>
      <c r="H29" s="33">
        <f t="shared" si="10"/>
        <v>0</v>
      </c>
      <c r="I29" s="48"/>
      <c r="J29" s="36"/>
      <c r="K29" s="37"/>
      <c r="L29" s="37"/>
      <c r="M29" s="38">
        <v>12.67</v>
      </c>
      <c r="N29" s="39">
        <f t="shared" si="11"/>
        <v>12.67</v>
      </c>
      <c r="O29" s="43"/>
      <c r="P29" s="41" t="str">
        <f t="shared" si="12"/>
        <v/>
      </c>
      <c r="Q29" s="2"/>
      <c r="R29" s="153">
        <v>9.67</v>
      </c>
    </row>
    <row r="30" spans="1:18" ht="30" customHeight="1">
      <c r="A30" s="27">
        <f t="shared" si="1"/>
        <v>20</v>
      </c>
      <c r="B30" s="47">
        <v>41474</v>
      </c>
      <c r="C30" s="44"/>
      <c r="D30" s="49" t="s">
        <v>49</v>
      </c>
      <c r="E30" s="45" t="s">
        <v>52</v>
      </c>
      <c r="F30" s="46" t="s">
        <v>53</v>
      </c>
      <c r="G30" s="32"/>
      <c r="H30" s="33"/>
      <c r="I30" s="48"/>
      <c r="J30" s="36"/>
      <c r="K30" s="37"/>
      <c r="L30" s="37"/>
      <c r="M30" s="38">
        <v>32.21</v>
      </c>
      <c r="N30" s="39">
        <f t="shared" si="11"/>
        <v>32.21</v>
      </c>
      <c r="O30" s="43"/>
      <c r="P30" s="41" t="str">
        <f t="shared" si="12"/>
        <v/>
      </c>
      <c r="Q30" s="2"/>
      <c r="R30" s="153">
        <v>24.58</v>
      </c>
    </row>
    <row r="31" spans="1:18" ht="30" customHeight="1">
      <c r="A31" s="27">
        <f t="shared" si="1"/>
        <v>21</v>
      </c>
      <c r="B31" s="47">
        <v>41474</v>
      </c>
      <c r="C31" s="44"/>
      <c r="D31" s="49" t="s">
        <v>49</v>
      </c>
      <c r="E31" s="45" t="s">
        <v>52</v>
      </c>
      <c r="F31" s="46" t="s">
        <v>53</v>
      </c>
      <c r="G31" s="32"/>
      <c r="H31" s="33"/>
      <c r="I31" s="48"/>
      <c r="J31" s="36"/>
      <c r="K31" s="37"/>
      <c r="L31" s="37"/>
      <c r="M31" s="38">
        <v>32.700000000000003</v>
      </c>
      <c r="N31" s="39">
        <f t="shared" si="11"/>
        <v>32.700000000000003</v>
      </c>
      <c r="O31" s="43">
        <v>32.700000000000003</v>
      </c>
      <c r="P31" s="41"/>
      <c r="Q31" s="2"/>
      <c r="R31" s="153">
        <v>28.98</v>
      </c>
    </row>
    <row r="32" spans="1:18" ht="30" customHeight="1">
      <c r="A32" s="27">
        <f t="shared" si="1"/>
        <v>22</v>
      </c>
      <c r="B32" s="47">
        <v>41474</v>
      </c>
      <c r="C32" s="44"/>
      <c r="D32" s="49" t="s">
        <v>57</v>
      </c>
      <c r="E32" s="45" t="s">
        <v>52</v>
      </c>
      <c r="F32" s="46" t="s">
        <v>53</v>
      </c>
      <c r="G32" s="32"/>
      <c r="H32" s="33"/>
      <c r="I32" s="48"/>
      <c r="J32" s="36"/>
      <c r="K32" s="37"/>
      <c r="L32" s="37"/>
      <c r="M32" s="38"/>
      <c r="N32" s="39">
        <f t="shared" si="11"/>
        <v>0</v>
      </c>
      <c r="O32" s="43">
        <v>16.149999999999999</v>
      </c>
      <c r="P32" s="41"/>
      <c r="Q32" s="2"/>
      <c r="R32" s="153">
        <v>12.28</v>
      </c>
    </row>
    <row r="33" spans="1:18" ht="30" customHeight="1">
      <c r="A33" s="27">
        <f t="shared" si="1"/>
        <v>23</v>
      </c>
      <c r="B33" s="47">
        <v>41475</v>
      </c>
      <c r="C33" s="44"/>
      <c r="D33" s="49" t="s">
        <v>49</v>
      </c>
      <c r="E33" s="45" t="s">
        <v>52</v>
      </c>
      <c r="F33" s="46" t="s">
        <v>53</v>
      </c>
      <c r="G33" s="32"/>
      <c r="H33" s="33"/>
      <c r="I33" s="48"/>
      <c r="J33" s="36"/>
      <c r="K33" s="37"/>
      <c r="L33" s="37"/>
      <c r="M33" s="38">
        <v>5.26</v>
      </c>
      <c r="N33" s="39">
        <f t="shared" si="11"/>
        <v>5.26</v>
      </c>
      <c r="O33" s="43">
        <v>5.26</v>
      </c>
      <c r="P33" s="41"/>
      <c r="Q33" s="2"/>
      <c r="R33" s="153">
        <v>4</v>
      </c>
    </row>
    <row r="34" spans="1:18" ht="30" customHeight="1">
      <c r="A34" s="27">
        <f t="shared" si="1"/>
        <v>24</v>
      </c>
      <c r="B34" s="47">
        <v>41475</v>
      </c>
      <c r="C34" s="44"/>
      <c r="D34" s="49" t="s">
        <v>49</v>
      </c>
      <c r="E34" s="45" t="s">
        <v>52</v>
      </c>
      <c r="F34" s="46" t="s">
        <v>53</v>
      </c>
      <c r="G34" s="32"/>
      <c r="H34" s="33"/>
      <c r="I34" s="48"/>
      <c r="J34" s="36"/>
      <c r="K34" s="37"/>
      <c r="L34" s="37"/>
      <c r="M34" s="38">
        <v>8.8800000000000008</v>
      </c>
      <c r="N34" s="39">
        <f t="shared" si="11"/>
        <v>8.8800000000000008</v>
      </c>
      <c r="O34" s="43">
        <v>8.8800000000000008</v>
      </c>
      <c r="P34" s="41"/>
      <c r="Q34" s="2"/>
      <c r="R34" s="153">
        <v>6.75</v>
      </c>
    </row>
    <row r="35" spans="1:18" ht="30" customHeight="1">
      <c r="A35" s="27">
        <f t="shared" si="1"/>
        <v>25</v>
      </c>
      <c r="B35" s="47">
        <v>41475</v>
      </c>
      <c r="C35" s="44"/>
      <c r="D35" s="49" t="s">
        <v>49</v>
      </c>
      <c r="E35" s="45" t="s">
        <v>52</v>
      </c>
      <c r="F35" s="46" t="s">
        <v>53</v>
      </c>
      <c r="G35" s="32"/>
      <c r="H35" s="33"/>
      <c r="I35" s="48"/>
      <c r="J35" s="36"/>
      <c r="K35" s="37"/>
      <c r="L35" s="37"/>
      <c r="M35" s="38">
        <v>28.72</v>
      </c>
      <c r="N35" s="39">
        <f t="shared" si="11"/>
        <v>28.72</v>
      </c>
      <c r="O35" s="43">
        <v>28.72</v>
      </c>
      <c r="P35" s="41"/>
      <c r="Q35" s="2"/>
      <c r="R35" s="153">
        <v>21.85</v>
      </c>
    </row>
    <row r="36" spans="1:18" ht="30" customHeight="1">
      <c r="A36" s="27">
        <f t="shared" si="1"/>
        <v>26</v>
      </c>
      <c r="B36" s="47">
        <v>41475</v>
      </c>
      <c r="C36" s="44"/>
      <c r="D36" s="49" t="s">
        <v>49</v>
      </c>
      <c r="E36" s="45" t="s">
        <v>52</v>
      </c>
      <c r="F36" s="46" t="s">
        <v>53</v>
      </c>
      <c r="G36" s="32"/>
      <c r="H36" s="33">
        <f>IF($D$3="si",($G$5/$G$6*G36),IF($D$3="no",G36*$G$4,0))</f>
        <v>0</v>
      </c>
      <c r="I36" s="48"/>
      <c r="J36" s="36"/>
      <c r="K36" s="37"/>
      <c r="L36" s="37"/>
      <c r="M36" s="38">
        <v>20</v>
      </c>
      <c r="N36" s="39">
        <f t="shared" si="11"/>
        <v>20</v>
      </c>
      <c r="O36" s="43"/>
      <c r="P36" s="41" t="str">
        <f t="shared" si="12"/>
        <v/>
      </c>
      <c r="Q36" s="2"/>
      <c r="R36" s="153">
        <v>15.24</v>
      </c>
    </row>
    <row r="37" spans="1:18" ht="30" customHeight="1">
      <c r="A37" s="27">
        <f t="shared" si="1"/>
        <v>27</v>
      </c>
      <c r="B37" s="47">
        <v>41475</v>
      </c>
      <c r="C37" s="44"/>
      <c r="D37" s="49" t="s">
        <v>49</v>
      </c>
      <c r="E37" s="45" t="s">
        <v>52</v>
      </c>
      <c r="F37" s="46" t="s">
        <v>53</v>
      </c>
      <c r="G37" s="32"/>
      <c r="H37" s="33">
        <f t="shared" si="10"/>
        <v>0</v>
      </c>
      <c r="I37" s="48"/>
      <c r="J37" s="36"/>
      <c r="K37" s="37"/>
      <c r="L37" s="37"/>
      <c r="M37" s="38">
        <v>30.39</v>
      </c>
      <c r="N37" s="39">
        <f t="shared" si="11"/>
        <v>30.39</v>
      </c>
      <c r="O37" s="43">
        <v>30.39</v>
      </c>
      <c r="P37" s="41"/>
      <c r="Q37" s="2"/>
      <c r="R37" s="153">
        <v>23.12</v>
      </c>
    </row>
    <row r="38" spans="1:18" ht="30" customHeight="1">
      <c r="A38" s="27">
        <f t="shared" si="1"/>
        <v>28</v>
      </c>
      <c r="B38" s="47">
        <v>41475</v>
      </c>
      <c r="C38" s="44"/>
      <c r="D38" s="49" t="s">
        <v>54</v>
      </c>
      <c r="E38" s="45" t="s">
        <v>52</v>
      </c>
      <c r="F38" s="46" t="s">
        <v>53</v>
      </c>
      <c r="G38" s="32"/>
      <c r="H38" s="33"/>
      <c r="I38" s="48"/>
      <c r="J38" s="36"/>
      <c r="K38" s="37"/>
      <c r="L38" s="37">
        <v>51.5</v>
      </c>
      <c r="M38" s="38"/>
      <c r="N38" s="39">
        <f t="shared" si="11"/>
        <v>51.5</v>
      </c>
      <c r="O38" s="43">
        <v>51.5</v>
      </c>
      <c r="P38" s="41"/>
      <c r="Q38" s="2"/>
      <c r="R38" s="153">
        <v>39.17</v>
      </c>
    </row>
    <row r="39" spans="1:18" ht="30" customHeight="1">
      <c r="A39" s="27">
        <f t="shared" si="1"/>
        <v>29</v>
      </c>
      <c r="B39" s="47">
        <v>41475</v>
      </c>
      <c r="C39" s="44"/>
      <c r="D39" s="49" t="s">
        <v>54</v>
      </c>
      <c r="E39" s="45" t="s">
        <v>52</v>
      </c>
      <c r="F39" s="46" t="s">
        <v>53</v>
      </c>
      <c r="G39" s="32"/>
      <c r="H39" s="33"/>
      <c r="I39" s="48"/>
      <c r="J39" s="36"/>
      <c r="K39" s="37"/>
      <c r="L39" s="37">
        <v>40.83</v>
      </c>
      <c r="M39" s="38"/>
      <c r="N39" s="39">
        <f t="shared" si="11"/>
        <v>40.83</v>
      </c>
      <c r="O39" s="43">
        <v>40.83</v>
      </c>
      <c r="P39" s="41"/>
      <c r="Q39" s="2"/>
      <c r="R39" s="153">
        <v>31.06</v>
      </c>
    </row>
    <row r="40" spans="1:18" ht="30" customHeight="1">
      <c r="A40" s="27">
        <f t="shared" si="1"/>
        <v>30</v>
      </c>
      <c r="B40" s="47">
        <v>41476</v>
      </c>
      <c r="C40" s="44"/>
      <c r="D40" s="49" t="s">
        <v>49</v>
      </c>
      <c r="E40" s="45" t="s">
        <v>52</v>
      </c>
      <c r="F40" s="46" t="s">
        <v>53</v>
      </c>
      <c r="G40" s="32"/>
      <c r="H40" s="33">
        <f t="shared" si="10"/>
        <v>0</v>
      </c>
      <c r="I40" s="48"/>
      <c r="J40" s="36"/>
      <c r="K40" s="37"/>
      <c r="L40" s="37"/>
      <c r="M40" s="38">
        <v>8.0299999999999994</v>
      </c>
      <c r="N40" s="39">
        <f t="shared" si="11"/>
        <v>8.0299999999999994</v>
      </c>
      <c r="O40" s="43">
        <v>8.0299999999999994</v>
      </c>
      <c r="P40" s="41" t="str">
        <f t="shared" si="12"/>
        <v/>
      </c>
      <c r="Q40" s="2"/>
      <c r="R40" s="153">
        <v>6.08</v>
      </c>
    </row>
    <row r="41" spans="1:18" ht="30" customHeight="1">
      <c r="A41" s="27">
        <f t="shared" si="1"/>
        <v>31</v>
      </c>
      <c r="B41" s="47">
        <v>41476</v>
      </c>
      <c r="C41" s="44"/>
      <c r="D41" s="49" t="s">
        <v>49</v>
      </c>
      <c r="E41" s="45" t="s">
        <v>52</v>
      </c>
      <c r="F41" s="46" t="s">
        <v>53</v>
      </c>
      <c r="G41" s="32"/>
      <c r="H41" s="33">
        <f t="shared" si="10"/>
        <v>0</v>
      </c>
      <c r="I41" s="48"/>
      <c r="J41" s="36"/>
      <c r="K41" s="37"/>
      <c r="L41" s="37"/>
      <c r="M41" s="38">
        <v>24.86</v>
      </c>
      <c r="N41" s="39">
        <f t="shared" si="11"/>
        <v>24.86</v>
      </c>
      <c r="O41" s="43">
        <v>24.86</v>
      </c>
      <c r="P41" s="41" t="str">
        <f t="shared" si="12"/>
        <v/>
      </c>
      <c r="Q41" s="2"/>
      <c r="R41" s="153">
        <v>18.91</v>
      </c>
    </row>
    <row r="42" spans="1:18" ht="30" customHeight="1">
      <c r="A42" s="27">
        <f t="shared" si="1"/>
        <v>32</v>
      </c>
      <c r="B42" s="47">
        <v>41476</v>
      </c>
      <c r="C42" s="44"/>
      <c r="D42" s="49" t="s">
        <v>57</v>
      </c>
      <c r="E42" s="45" t="s">
        <v>52</v>
      </c>
      <c r="F42" s="46" t="s">
        <v>53</v>
      </c>
      <c r="G42" s="32"/>
      <c r="H42" s="33">
        <f t="shared" si="10"/>
        <v>0</v>
      </c>
      <c r="I42" s="48"/>
      <c r="J42" s="36"/>
      <c r="K42" s="37"/>
      <c r="L42" s="37"/>
      <c r="M42" s="38"/>
      <c r="N42" s="39"/>
      <c r="O42" s="43">
        <v>30.63</v>
      </c>
      <c r="P42" s="41" t="str">
        <f t="shared" si="12"/>
        <v/>
      </c>
      <c r="Q42" s="2"/>
      <c r="R42" s="153">
        <v>23.18</v>
      </c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8">
      <c r="A44" s="80"/>
      <c r="B44" s="81"/>
      <c r="C44" s="82"/>
      <c r="D44" s="83"/>
      <c r="E44" s="83"/>
      <c r="F44" s="84"/>
      <c r="G44" s="85"/>
      <c r="H44" s="86"/>
      <c r="I44" s="87"/>
      <c r="J44" s="87"/>
      <c r="K44" s="87"/>
      <c r="L44" s="87"/>
      <c r="M44" s="87"/>
      <c r="N44" s="88"/>
      <c r="O44" s="89"/>
      <c r="P44" s="90"/>
    </row>
    <row r="45" spans="1:18">
      <c r="A45" s="60"/>
      <c r="B45" s="74" t="s">
        <v>44</v>
      </c>
      <c r="C45" s="74"/>
      <c r="D45" s="74"/>
      <c r="E45" s="61"/>
      <c r="F45" s="61"/>
      <c r="G45" s="74" t="s">
        <v>46</v>
      </c>
      <c r="H45" s="74"/>
      <c r="I45" s="74"/>
      <c r="J45" s="61"/>
      <c r="K45" s="61"/>
      <c r="L45" s="74" t="s">
        <v>45</v>
      </c>
      <c r="M45" s="74"/>
      <c r="N45" s="74"/>
      <c r="O45" s="61"/>
      <c r="P45" s="90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90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4 C18:C42 C13">
      <formula1>1</formula1>
      <formula2>0</formula2>
    </dataValidation>
    <dataValidation type="date" operator="greaterThanOrEqual" showErrorMessage="1" errorTitle="Data" error="Inserire una data superiore al 1/11/2000" sqref="B44 B18:B42 B12:B13">
      <formula1>36831</formula1>
      <formula2>0</formula2>
    </dataValidation>
    <dataValidation type="textLength" operator="greaterThan" sqref="F44 F18:F42">
      <formula1>1</formula1>
      <formula2>0</formula2>
    </dataValidation>
    <dataValidation type="textLength" operator="greaterThan" allowBlank="1" showErrorMessage="1" sqref="D44:E44 D18:E42">
      <formula1>1</formula1>
      <formula2>0</formula2>
    </dataValidation>
    <dataValidation type="whole" operator="greaterThanOrEqual" allowBlank="1" showErrorMessage="1" errorTitle="Valore" error="Inserire un numero maggiore o uguale a 0 (zero)!" sqref="N44 N12:N42">
      <formula1>0</formula1>
      <formula2>0</formula2>
    </dataValidation>
    <dataValidation type="decimal" operator="greaterThanOrEqual" allowBlank="1" showErrorMessage="1" errorTitle="Valore" error="Inserire un numero maggiore o uguale a 0 (zero)!" sqref="H44:M44 H13:H42 I18:M42 H12:I12 J12:M13 J14:L17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:G11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C84" sqref="C84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7" t="s">
        <v>0</v>
      </c>
      <c r="C1" s="107"/>
      <c r="D1" s="107"/>
      <c r="E1" s="108"/>
      <c r="F1" s="108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09" t="s">
        <v>2</v>
      </c>
      <c r="C2" s="109"/>
      <c r="D2" s="109"/>
      <c r="E2" s="108"/>
      <c r="F2" s="10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9" t="s">
        <v>26</v>
      </c>
      <c r="C3" s="109"/>
      <c r="D3" s="109"/>
      <c r="E3" s="108" t="s">
        <v>27</v>
      </c>
      <c r="F3" s="10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16" t="s">
        <v>8</v>
      </c>
      <c r="O5" s="116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7" t="s">
        <v>11</v>
      </c>
      <c r="F7" s="138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2"/>
      <c r="B8" s="64"/>
      <c r="C8" s="143" t="s">
        <v>13</v>
      </c>
      <c r="D8" s="144" t="s">
        <v>25</v>
      </c>
      <c r="E8" s="128" t="s">
        <v>14</v>
      </c>
      <c r="F8" s="145" t="s">
        <v>35</v>
      </c>
      <c r="G8" s="146" t="s">
        <v>15</v>
      </c>
      <c r="H8" s="147" t="s">
        <v>16</v>
      </c>
      <c r="I8" s="121" t="s">
        <v>38</v>
      </c>
      <c r="J8" s="121" t="s">
        <v>40</v>
      </c>
      <c r="K8" s="121" t="s">
        <v>39</v>
      </c>
      <c r="L8" s="135" t="s">
        <v>36</v>
      </c>
      <c r="M8" s="136"/>
      <c r="N8" s="141" t="s">
        <v>17</v>
      </c>
      <c r="O8" s="150" t="s">
        <v>18</v>
      </c>
      <c r="P8" s="111" t="s">
        <v>19</v>
      </c>
      <c r="R8" s="2"/>
    </row>
    <row r="9" spans="1:19" ht="36" customHeight="1" thickTop="1" thickBot="1">
      <c r="A9" s="127"/>
      <c r="B9" s="64" t="s">
        <v>12</v>
      </c>
      <c r="C9" s="128"/>
      <c r="D9" s="128"/>
      <c r="E9" s="128"/>
      <c r="F9" s="145"/>
      <c r="G9" s="146"/>
      <c r="H9" s="148"/>
      <c r="I9" s="120" t="s">
        <v>38</v>
      </c>
      <c r="J9" s="120"/>
      <c r="K9" s="120" t="s">
        <v>37</v>
      </c>
      <c r="L9" s="112" t="s">
        <v>23</v>
      </c>
      <c r="M9" s="140" t="s">
        <v>24</v>
      </c>
      <c r="N9" s="124"/>
      <c r="O9" s="110"/>
      <c r="P9" s="111"/>
      <c r="R9" s="2"/>
    </row>
    <row r="10" spans="1:19" ht="37.5" customHeight="1" thickTop="1" thickBot="1">
      <c r="A10" s="127"/>
      <c r="B10" s="55"/>
      <c r="C10" s="128"/>
      <c r="D10" s="128"/>
      <c r="E10" s="128"/>
      <c r="F10" s="145"/>
      <c r="G10" s="26" t="s">
        <v>20</v>
      </c>
      <c r="H10" s="149"/>
      <c r="I10" s="120"/>
      <c r="J10" s="120"/>
      <c r="K10" s="120"/>
      <c r="L10" s="139"/>
      <c r="M10" s="115"/>
      <c r="N10" s="124"/>
      <c r="O10" s="110"/>
      <c r="P10" s="111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96"/>
      <c r="H11" s="102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97"/>
      <c r="H12" s="102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97"/>
      <c r="H13" s="102">
        <f t="shared" si="1"/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97"/>
      <c r="H14" s="102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97"/>
      <c r="H15" s="102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97"/>
      <c r="H16" s="102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7"/>
      <c r="H17" s="102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7"/>
      <c r="H18" s="102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98"/>
      <c r="H19" s="102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98"/>
      <c r="H20" s="102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98"/>
      <c r="H21" s="102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98"/>
      <c r="H22" s="102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98"/>
      <c r="H23" s="102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98"/>
      <c r="H24" s="102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98"/>
      <c r="H25" s="102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98"/>
      <c r="H26" s="102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98"/>
      <c r="H27" s="102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98"/>
      <c r="H28" s="102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98"/>
      <c r="H29" s="102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98"/>
      <c r="H30" s="102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98"/>
      <c r="H31" s="102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98"/>
      <c r="H32" s="102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98"/>
      <c r="H33" s="102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98"/>
      <c r="H34" s="102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98"/>
      <c r="H35" s="102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98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98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98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98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98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98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98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98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98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98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98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98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98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98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98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98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98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98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98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98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98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98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98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98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98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98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98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98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98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98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98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98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98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98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98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98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98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98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98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98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98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99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99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0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0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0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0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0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1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1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1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1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1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1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1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1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1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1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1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1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1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1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1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1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1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1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1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1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1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1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1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1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1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1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1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1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1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1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1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1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1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1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1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1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1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1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1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1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1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1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1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1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1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1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3"/>
      <c r="K131" s="103"/>
      <c r="L131" s="61"/>
      <c r="M131" s="61"/>
      <c r="N131" s="61"/>
      <c r="O131" s="61"/>
      <c r="P131" s="103"/>
      <c r="Q131" s="3"/>
    </row>
    <row r="132" spans="1:18">
      <c r="A132" s="80"/>
      <c r="B132" s="81"/>
      <c r="C132" s="82"/>
      <c r="D132" s="83"/>
      <c r="E132" s="83"/>
      <c r="F132" s="84"/>
      <c r="G132" s="85"/>
      <c r="H132" s="86"/>
      <c r="I132" s="87"/>
      <c r="J132" s="103"/>
      <c r="K132" s="103"/>
      <c r="L132" s="87"/>
      <c r="M132" s="87"/>
      <c r="N132" s="88"/>
      <c r="O132" s="89"/>
      <c r="P132" s="103"/>
      <c r="Q132" s="3"/>
    </row>
    <row r="133" spans="1:18">
      <c r="A133" s="60"/>
      <c r="B133" s="74" t="s">
        <v>44</v>
      </c>
      <c r="C133" s="74"/>
      <c r="D133" s="74"/>
      <c r="E133" s="61"/>
      <c r="F133" s="61"/>
      <c r="G133" s="74" t="s">
        <v>46</v>
      </c>
      <c r="H133" s="74"/>
      <c r="I133" s="74"/>
      <c r="J133" s="103"/>
      <c r="K133" s="103"/>
      <c r="L133" s="74" t="s">
        <v>45</v>
      </c>
      <c r="M133" s="74"/>
      <c r="N133" s="74"/>
      <c r="O133" s="61"/>
      <c r="P133" s="103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3"/>
      <c r="K134" s="103"/>
      <c r="L134" s="61"/>
      <c r="M134" s="61"/>
      <c r="N134" s="61"/>
      <c r="O134" s="61"/>
      <c r="P134" s="103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3"/>
      <c r="K135" s="103"/>
      <c r="L135" s="61"/>
      <c r="M135" s="61"/>
      <c r="N135" s="61"/>
      <c r="O135" s="61"/>
      <c r="P135" s="103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2013-08-28T09:13:42Z</dcterms:modified>
</cp:coreProperties>
</file>