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0" windowWidth="1980" windowHeight="15990" activeTab="1"/>
  </bookViews>
  <sheets>
    <sheet name="Expense Value USD - Table 1" sheetId="1" r:id="rId1"/>
    <sheet name="Expense Mex Pesos" sheetId="2" r:id="rId2"/>
    <sheet name="Invoice (2)" sheetId="3" r:id="rId3"/>
    <sheet name="Calculation page" sheetId="4" r:id="rId4"/>
  </sheets>
  <definedNames>
    <definedName name="_xlnm.Print_Area" localSheetId="2">'Invoice (2)'!$A$1:$E$33</definedName>
    <definedName name="InvoiceNoDetails">"InvoiceDetails[Invoice No]"</definedName>
    <definedName name="rngInvoice" localSheetId="2">'Invoice (2)'!$D$2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  <comment ref="D5" authorId="0">
      <text>
        <r>
          <rPr>
            <sz val="14"/>
            <color indexed="9"/>
            <rFont val="Tahoma Bold"/>
            <family val="0"/>
          </rPr>
          <t>Indicare numero dei giustificativi allegati</t>
        </r>
        <r>
          <rPr>
            <sz val="9"/>
            <color indexed="9"/>
            <rFont val="Tahoma Bold"/>
            <family val="0"/>
          </rPr>
          <t xml:space="preserve">
</t>
        </r>
        <r>
          <rPr>
            <sz val="9"/>
            <color indexed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sz val="14"/>
            <color indexed="9"/>
            <rFont val="Tahoma"/>
            <family val="0"/>
          </rPr>
          <t>Please fill in with Month Mese_# Progressive</t>
        </r>
      </text>
    </comment>
  </commentList>
</comments>
</file>

<file path=xl/sharedStrings.xml><?xml version="1.0" encoding="utf-8"?>
<sst xmlns="http://schemas.openxmlformats.org/spreadsheetml/2006/main" count="156" uniqueCount="78">
  <si>
    <t>Name&amp;Surname</t>
  </si>
  <si>
    <t>Alex Velasco</t>
  </si>
  <si>
    <t>Month</t>
  </si>
  <si>
    <t>Check</t>
  </si>
  <si>
    <t>Total AMOUNT</t>
  </si>
  <si>
    <t>si</t>
  </si>
  <si>
    <t>Sales Manager</t>
  </si>
  <si>
    <t xml:space="preserve">Marco Bettini </t>
  </si>
  <si>
    <t>Cash advance</t>
  </si>
  <si>
    <t>no</t>
  </si>
  <si>
    <t>Company car</t>
  </si>
  <si>
    <t>Credit Card payments</t>
  </si>
  <si>
    <t>Cost per KM</t>
  </si>
  <si>
    <t>No. Attached documents:</t>
  </si>
  <si>
    <t>Fuel cost (for company card)</t>
  </si>
  <si>
    <t>TOTAL REFUND</t>
  </si>
  <si>
    <t>(amount US dollar)</t>
  </si>
  <si>
    <t>Car waste (for company card)</t>
  </si>
  <si>
    <t>EXPENSES</t>
  </si>
  <si>
    <t>MONTH TOTAL AMOUNT</t>
  </si>
  <si>
    <t>DATE</t>
  </si>
  <si>
    <t>PROJECT/EVENT</t>
  </si>
  <si>
    <t>DESCRIPTION
(specify kind of costs)</t>
  </si>
  <si>
    <t>Country</t>
  </si>
  <si>
    <t>Value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</si>
  <si>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</si>
  <si>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</si>
  <si>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</si>
  <si>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</si>
  <si>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</si>
  <si>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</si>
  <si>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</si>
  <si>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Indeducibile</t>
  </si>
  <si>
    <t>USD Value</t>
  </si>
  <si>
    <t xml:space="preserve">Invoice </t>
  </si>
  <si>
    <t>Fiscal Receipt</t>
  </si>
  <si>
    <t>KM</t>
  </si>
  <si>
    <t>Firma Dipendente</t>
  </si>
  <si>
    <t>Verifica Amministrativa</t>
  </si>
  <si>
    <t>Autorizzazione Responsabile Amministrativo</t>
  </si>
  <si>
    <t>Cost per MI</t>
  </si>
  <si>
    <t>total reimbursement</t>
  </si>
  <si>
    <t>Page US</t>
  </si>
  <si>
    <t xml:space="preserve">Office </t>
  </si>
  <si>
    <t>Phone cost</t>
  </si>
  <si>
    <t xml:space="preserve">Total </t>
  </si>
  <si>
    <t>taxi</t>
  </si>
  <si>
    <t>usa</t>
  </si>
  <si>
    <t>meal</t>
  </si>
  <si>
    <t>Luis Alejandro Velasco</t>
  </si>
  <si>
    <t>Address</t>
  </si>
  <si>
    <t>1997 Annapolis Exchange Parkway</t>
  </si>
  <si>
    <t>Hacking Team</t>
  </si>
  <si>
    <t>Mothly Consultant Fee</t>
  </si>
  <si>
    <t xml:space="preserve">Travel Reimburstmens for </t>
  </si>
  <si>
    <t>TOTAL</t>
  </si>
  <si>
    <t>My bank account Information is:</t>
  </si>
  <si>
    <t>PNC Bank</t>
  </si>
  <si>
    <t>236 MAIN STREET</t>
  </si>
  <si>
    <t>ANNAPOLIS, MD 21401</t>
  </si>
  <si>
    <t>Routing # 031000053</t>
  </si>
  <si>
    <t>Swift Code: PNCCUS33</t>
  </si>
  <si>
    <t>Account#  5312168761</t>
  </si>
  <si>
    <t>* No phone bill this month, I called due to over chargein other countries and they found errors</t>
  </si>
  <si>
    <t>** Monthly is $1,559.50, but $300 is left on deposit towards last months fee.</t>
  </si>
  <si>
    <t xml:space="preserve">*Phone </t>
  </si>
  <si>
    <t>Mexican Peso</t>
  </si>
  <si>
    <t>Exchange rate</t>
  </si>
  <si>
    <t>Mexico</t>
  </si>
  <si>
    <t>Install Campeche</t>
  </si>
  <si>
    <t>Campeche Install</t>
  </si>
  <si>
    <t>Hotel</t>
  </si>
  <si>
    <t>**Office Rent $1,559.50-550</t>
  </si>
  <si>
    <t>Natia</t>
  </si>
  <si>
    <t>Trade show</t>
  </si>
  <si>
    <t>Month June 2013 invoice</t>
  </si>
  <si>
    <t>Date:  October 2, 2013</t>
  </si>
  <si>
    <t>EURO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</si>
</sst>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\$#,##0.00"/>
    <numFmt numFmtId="174" formatCode="\ * #,##0.00\ ;&quot;-&quot;* #,##0.00\ ;\ * &quot;-&quot;??\ "/>
    <numFmt numFmtId="175" formatCode="_-[$EUR]* #,##0.00_-;_-[$EUR]* \(#,##0.00\)_-;_-[$EUR]* &quot;-&quot;??;_-@_-"/>
    <numFmt numFmtId="176" formatCode="#.##&quot; km/l&quot;"/>
    <numFmt numFmtId="177" formatCode="[$EUR]#,##0.00"/>
    <numFmt numFmtId="178" formatCode="dd/mm/yy"/>
    <numFmt numFmtId="179" formatCode="[$€-2]\ #,##0;[Red]\-[$€-2]\ #,##0"/>
    <numFmt numFmtId="180" formatCode="[$€-2]\ #,##0.00;[Red]\-[$€-2]\ #,##0.00"/>
    <numFmt numFmtId="181" formatCode="_([$€-2]\ * #,##0.00_);_([$€-2]\ * \(#,##0.00\);_([$€-2]\ * &quot;-&quot;??_);_(@_)"/>
    <numFmt numFmtId="182" formatCode="_([$$-409]* #,##0.00_);_([$$-409]* \(#,##0.00\);_([$$-409]* &quot;-&quot;??_);_(@_)"/>
    <numFmt numFmtId="183" formatCode="&quot;$&quot;#,##0.00"/>
    <numFmt numFmtId="184" formatCode="_([$COP]\ * #,##0.00_);_([$COP]\ * \(#,##0.00\);_([$COP]\ * &quot;-&quot;??_);_(@_)"/>
    <numFmt numFmtId="185" formatCode="_([$MXN]\ * #,##0.00_);_([$MXN]\ * \(#,##0.00\);_([$MXN]\ * &quot;-&quot;??_);_(@_)"/>
    <numFmt numFmtId="186" formatCode="m/d/yyyy"/>
    <numFmt numFmtId="187" formatCode="_([$VEF]\ * #,##0.00_);_([$VEF]\ * \(#,##0.00\);_([$VEF]\ * &quot;-&quot;??_);_(@_)"/>
    <numFmt numFmtId="188" formatCode="_([$VEB]\ * #,##0.00_);_([$VEB]\ * \(#,##0.00\);_([$VEB]\ * &quot;-&quot;??_);_(@_)"/>
    <numFmt numFmtId="189" formatCode="_-[$£-809]* #,##0.00_-;\-[$£-809]* #,##0.00_-;_-[$£-809]* &quot;-&quot;??_-;_-@_-"/>
    <numFmt numFmtId="190" formatCode="@\ \ "/>
    <numFmt numFmtId="191" formatCode="[$$-80A]#,##0.00"/>
    <numFmt numFmtId="192" formatCode="mmm\-yyyy"/>
    <numFmt numFmtId="193" formatCode="&quot;€&quot;\ #,##0.00"/>
  </numFmts>
  <fonts count="55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4"/>
      <color indexed="9"/>
      <name val="Lucida Grande"/>
      <family val="0"/>
    </font>
    <font>
      <b/>
      <sz val="14"/>
      <color indexed="9"/>
      <name val="Lucida Grande"/>
      <family val="0"/>
    </font>
    <font>
      <b/>
      <u val="single"/>
      <sz val="18"/>
      <color indexed="9"/>
      <name val="Lucida Grande"/>
      <family val="0"/>
    </font>
    <font>
      <b/>
      <sz val="18"/>
      <color indexed="9"/>
      <name val="Lucida Grande"/>
      <family val="0"/>
    </font>
    <font>
      <b/>
      <sz val="20"/>
      <color indexed="13"/>
      <name val="Lucida Grande"/>
      <family val="0"/>
    </font>
    <font>
      <sz val="12"/>
      <color indexed="9"/>
      <name val="Helv"/>
      <family val="0"/>
    </font>
    <font>
      <sz val="14"/>
      <color indexed="9"/>
      <name val="Tahoma"/>
      <family val="0"/>
    </font>
    <font>
      <sz val="14"/>
      <color indexed="9"/>
      <name val="Tahoma Bold"/>
      <family val="0"/>
    </font>
    <font>
      <sz val="9"/>
      <color indexed="9"/>
      <name val="Tahoma Bold"/>
      <family val="0"/>
    </font>
    <font>
      <sz val="9"/>
      <color indexed="9"/>
      <name val="Tahoma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Calibri"/>
      <family val="0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6"/>
      <color indexed="8"/>
      <name val="Times New Roman Bold"/>
      <family val="0"/>
    </font>
    <font>
      <sz val="16"/>
      <color indexed="8"/>
      <name val="Arial Rounded MT 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rgb="FF000000"/>
      <name val="Arial Rounded MT Bold"/>
      <family val="0"/>
    </font>
    <font>
      <sz val="16"/>
      <color rgb="FF000000"/>
      <name val="Times New Roman Bold"/>
      <family val="0"/>
    </font>
    <font>
      <b/>
      <sz val="8"/>
      <name val="Helvetica Neu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medium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11"/>
      </right>
      <top style="thin">
        <color indexed="11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1"/>
      </left>
      <right style="thin">
        <color indexed="11"/>
      </right>
      <top style="hair">
        <color indexed="9"/>
      </top>
      <bottom style="hair">
        <color indexed="9"/>
      </bottom>
    </border>
    <border>
      <left style="thin">
        <color indexed="15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hair">
        <color indexed="9"/>
      </top>
      <bottom style="thin">
        <color indexed="11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thin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ck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hair">
        <color indexed="9"/>
      </right>
      <top style="thick">
        <color indexed="9"/>
      </top>
      <bottom style="hair">
        <color indexed="9"/>
      </bottom>
    </border>
    <border>
      <left style="hair">
        <color indexed="9"/>
      </left>
      <right style="thin">
        <color indexed="11"/>
      </right>
      <top style="thick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thick">
        <color indexed="9"/>
      </top>
      <bottom style="hair">
        <color indexed="9"/>
      </bottom>
    </border>
    <border>
      <left style="thin">
        <color indexed="11"/>
      </left>
      <right style="hair">
        <color indexed="9"/>
      </right>
      <top style="hair">
        <color indexed="9"/>
      </top>
      <bottom style="hair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hair">
        <color indexed="9"/>
      </bottom>
    </border>
    <border>
      <left style="thick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11"/>
      </right>
      <top>
        <color indexed="63"/>
      </top>
      <bottom style="hair">
        <color indexed="9"/>
      </bottom>
    </border>
    <border>
      <left style="thin">
        <color indexed="11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thick">
        <color theme="6"/>
      </top>
      <bottom>
        <color indexed="63"/>
      </bottom>
    </border>
    <border>
      <left style="thick">
        <color theme="6"/>
      </left>
      <right>
        <color indexed="63"/>
      </right>
      <top style="thick">
        <color theme="6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thick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medium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11"/>
      </bottom>
    </border>
    <border>
      <left style="thick">
        <color indexed="9"/>
      </left>
      <right style="thick">
        <color indexed="9"/>
      </right>
      <top style="thin">
        <color indexed="11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medium">
        <color indexed="9"/>
      </right>
      <top style="thick">
        <color indexed="9"/>
      </top>
      <bottom style="thin">
        <color indexed="9"/>
      </bottom>
    </border>
  </borders>
  <cellStyleXfs count="62">
    <xf numFmtId="191" fontId="0" fillId="0" borderId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1">
    <xf numFmtId="191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73" fontId="2" fillId="34" borderId="13" xfId="0" applyNumberFormat="1" applyFont="1" applyFill="1" applyBorder="1" applyAlignment="1">
      <alignment horizontal="left" vertical="center"/>
    </xf>
    <xf numFmtId="0" fontId="2" fillId="34" borderId="14" xfId="0" applyNumberFormat="1" applyFont="1" applyFill="1" applyBorder="1" applyAlignment="1">
      <alignment horizontal="left" vertical="center"/>
    </xf>
    <xf numFmtId="174" fontId="3" fillId="34" borderId="15" xfId="0" applyNumberFormat="1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173" fontId="2" fillId="35" borderId="13" xfId="0" applyNumberFormat="1" applyFont="1" applyFill="1" applyBorder="1" applyAlignment="1">
      <alignment horizontal="left" vertical="center"/>
    </xf>
    <xf numFmtId="0" fontId="2" fillId="35" borderId="14" xfId="0" applyNumberFormat="1" applyFont="1" applyFill="1" applyBorder="1" applyAlignment="1">
      <alignment horizontal="left" vertical="center"/>
    </xf>
    <xf numFmtId="175" fontId="3" fillId="35" borderId="15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vertical="center"/>
    </xf>
    <xf numFmtId="174" fontId="3" fillId="35" borderId="15" xfId="0" applyNumberFormat="1" applyFont="1" applyFill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horizontal="left" vertical="center"/>
    </xf>
    <xf numFmtId="39" fontId="2" fillId="35" borderId="15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2" fillId="35" borderId="13" xfId="0" applyNumberFormat="1" applyFont="1" applyFill="1" applyBorder="1" applyAlignment="1">
      <alignment vertical="center"/>
    </xf>
    <xf numFmtId="0" fontId="2" fillId="35" borderId="15" xfId="0" applyNumberFormat="1" applyFont="1" applyFill="1" applyBorder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vertical="center"/>
    </xf>
    <xf numFmtId="174" fontId="3" fillId="36" borderId="15" xfId="0" applyNumberFormat="1" applyFont="1" applyFill="1" applyBorder="1" applyAlignment="1">
      <alignment vertical="center"/>
    </xf>
    <xf numFmtId="0" fontId="2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vertical="center"/>
    </xf>
    <xf numFmtId="0" fontId="2" fillId="35" borderId="25" xfId="0" applyNumberFormat="1" applyFont="1" applyFill="1" applyBorder="1" applyAlignment="1">
      <alignment horizontal="left" vertical="center"/>
    </xf>
    <xf numFmtId="176" fontId="2" fillId="35" borderId="26" xfId="0" applyNumberFormat="1" applyFont="1" applyFill="1" applyBorder="1" applyAlignment="1">
      <alignment horizontal="right" vertical="center"/>
    </xf>
    <xf numFmtId="0" fontId="2" fillId="33" borderId="27" xfId="0" applyNumberFormat="1" applyFont="1" applyFill="1" applyBorder="1" applyAlignment="1">
      <alignment vertical="center"/>
    </xf>
    <xf numFmtId="0" fontId="2" fillId="33" borderId="28" xfId="0" applyNumberFormat="1" applyFont="1" applyFill="1" applyBorder="1" applyAlignment="1">
      <alignment vertical="center"/>
    </xf>
    <xf numFmtId="173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38" fontId="2" fillId="37" borderId="30" xfId="0" applyNumberFormat="1" applyFont="1" applyFill="1" applyBorder="1" applyAlignment="1">
      <alignment horizontal="center" vertical="center"/>
    </xf>
    <xf numFmtId="4" fontId="2" fillId="37" borderId="31" xfId="0" applyNumberFormat="1" applyFont="1" applyFill="1" applyBorder="1" applyAlignment="1">
      <alignment horizontal="right" vertical="center"/>
    </xf>
    <xf numFmtId="4" fontId="2" fillId="37" borderId="32" xfId="0" applyNumberFormat="1" applyFont="1" applyFill="1" applyBorder="1" applyAlignment="1">
      <alignment horizontal="right" vertical="center"/>
    </xf>
    <xf numFmtId="4" fontId="2" fillId="37" borderId="33" xfId="0" applyNumberFormat="1" applyFont="1" applyFill="1" applyBorder="1" applyAlignment="1">
      <alignment horizontal="right" vertical="center"/>
    </xf>
    <xf numFmtId="173" fontId="2" fillId="37" borderId="30" xfId="0" applyNumberFormat="1" applyFont="1" applyFill="1" applyBorder="1" applyAlignment="1">
      <alignment horizontal="right" vertical="center"/>
    </xf>
    <xf numFmtId="4" fontId="2" fillId="37" borderId="30" xfId="0" applyNumberFormat="1" applyFont="1" applyFill="1" applyBorder="1" applyAlignment="1">
      <alignment horizontal="right" vertical="center"/>
    </xf>
    <xf numFmtId="4" fontId="2" fillId="33" borderId="34" xfId="0" applyNumberFormat="1" applyFont="1" applyFill="1" applyBorder="1" applyAlignment="1">
      <alignment vertical="center"/>
    </xf>
    <xf numFmtId="0" fontId="2" fillId="33" borderId="35" xfId="0" applyNumberFormat="1" applyFont="1" applyFill="1" applyBorder="1" applyAlignment="1">
      <alignment vertical="center"/>
    </xf>
    <xf numFmtId="0" fontId="2" fillId="37" borderId="36" xfId="0" applyNumberFormat="1" applyFont="1" applyFill="1" applyBorder="1" applyAlignment="1">
      <alignment horizontal="center" vertical="center" wrapText="1"/>
    </xf>
    <xf numFmtId="1" fontId="2" fillId="38" borderId="37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left" vertical="center"/>
    </xf>
    <xf numFmtId="0" fontId="2" fillId="33" borderId="38" xfId="0" applyNumberFormat="1" applyFont="1" applyFill="1" applyBorder="1" applyAlignment="1">
      <alignment horizontal="left" vertical="center"/>
    </xf>
    <xf numFmtId="38" fontId="2" fillId="33" borderId="39" xfId="0" applyNumberFormat="1" applyFont="1" applyFill="1" applyBorder="1" applyAlignment="1">
      <alignment horizontal="center" vertical="center"/>
    </xf>
    <xf numFmtId="4" fontId="2" fillId="35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vertical="center"/>
    </xf>
    <xf numFmtId="0" fontId="3" fillId="33" borderId="39" xfId="0" applyNumberFormat="1" applyFont="1" applyFill="1" applyBorder="1" applyAlignment="1">
      <alignment horizontal="right" vertical="center" wrapText="1"/>
    </xf>
    <xf numFmtId="1" fontId="2" fillId="38" borderId="40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left" vertical="center"/>
    </xf>
    <xf numFmtId="0" fontId="2" fillId="33" borderId="41" xfId="0" applyNumberFormat="1" applyFont="1" applyFill="1" applyBorder="1" applyAlignment="1">
      <alignment horizontal="left" vertical="center"/>
    </xf>
    <xf numFmtId="38" fontId="2" fillId="33" borderId="42" xfId="0" applyNumberFormat="1" applyFont="1" applyFill="1" applyBorder="1" applyAlignment="1">
      <alignment horizontal="center" vertical="center"/>
    </xf>
    <xf numFmtId="174" fontId="2" fillId="33" borderId="43" xfId="0" applyNumberFormat="1" applyFont="1" applyFill="1" applyBorder="1" applyAlignment="1">
      <alignment horizontal="right" vertical="center"/>
    </xf>
    <xf numFmtId="174" fontId="2" fillId="33" borderId="41" xfId="0" applyNumberFormat="1" applyFont="1" applyFill="1" applyBorder="1" applyAlignment="1">
      <alignment horizontal="right" vertical="center"/>
    </xf>
    <xf numFmtId="174" fontId="2" fillId="33" borderId="44" xfId="0" applyNumberFormat="1" applyFont="1" applyFill="1" applyBorder="1" applyAlignment="1">
      <alignment horizontal="right" vertical="center"/>
    </xf>
    <xf numFmtId="4" fontId="2" fillId="34" borderId="42" xfId="0" applyNumberFormat="1" applyFont="1" applyFill="1" applyBorder="1" applyAlignment="1">
      <alignment horizontal="right" vertical="center"/>
    </xf>
    <xf numFmtId="4" fontId="2" fillId="35" borderId="42" xfId="0" applyNumberFormat="1" applyFont="1" applyFill="1" applyBorder="1" applyAlignment="1">
      <alignment vertical="center"/>
    </xf>
    <xf numFmtId="0" fontId="3" fillId="33" borderId="42" xfId="0" applyNumberFormat="1" applyFont="1" applyFill="1" applyBorder="1" applyAlignment="1">
      <alignment vertical="center"/>
    </xf>
    <xf numFmtId="0" fontId="3" fillId="33" borderId="42" xfId="0" applyNumberFormat="1" applyFont="1" applyFill="1" applyBorder="1" applyAlignment="1">
      <alignment horizontal="right" vertical="center" wrapText="1"/>
    </xf>
    <xf numFmtId="40" fontId="3" fillId="33" borderId="42" xfId="0" applyNumberFormat="1" applyFont="1" applyFill="1" applyBorder="1" applyAlignment="1">
      <alignment vertical="center"/>
    </xf>
    <xf numFmtId="0" fontId="3" fillId="33" borderId="42" xfId="0" applyNumberFormat="1" applyFont="1" applyFill="1" applyBorder="1" applyAlignment="1">
      <alignment horizontal="right" vertical="center"/>
    </xf>
    <xf numFmtId="174" fontId="2" fillId="33" borderId="45" xfId="0" applyNumberFormat="1" applyFont="1" applyFill="1" applyBorder="1" applyAlignment="1">
      <alignment horizontal="right" vertical="center"/>
    </xf>
    <xf numFmtId="0" fontId="2" fillId="33" borderId="46" xfId="0" applyNumberFormat="1" applyFont="1" applyFill="1" applyBorder="1" applyAlignment="1">
      <alignment horizontal="center" vertical="center"/>
    </xf>
    <xf numFmtId="0" fontId="2" fillId="33" borderId="47" xfId="0" applyNumberFormat="1" applyFont="1" applyFill="1" applyBorder="1" applyAlignment="1">
      <alignment vertical="center"/>
    </xf>
    <xf numFmtId="173" fontId="2" fillId="33" borderId="47" xfId="0" applyNumberFormat="1" applyFont="1" applyFill="1" applyBorder="1" applyAlignment="1">
      <alignment vertical="center"/>
    </xf>
    <xf numFmtId="4" fontId="2" fillId="33" borderId="48" xfId="0" applyNumberFormat="1" applyFont="1" applyFill="1" applyBorder="1" applyAlignment="1">
      <alignment vertical="center"/>
    </xf>
    <xf numFmtId="0" fontId="2" fillId="33" borderId="49" xfId="0" applyNumberFormat="1" applyFont="1" applyFill="1" applyBorder="1" applyAlignment="1">
      <alignment vertical="center"/>
    </xf>
    <xf numFmtId="1" fontId="2" fillId="33" borderId="50" xfId="0" applyNumberFormat="1" applyFont="1" applyFill="1" applyBorder="1" applyAlignment="1">
      <alignment horizontal="center" vertical="center"/>
    </xf>
    <xf numFmtId="178" fontId="2" fillId="33" borderId="51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0" fontId="2" fillId="33" borderId="51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vertical="center"/>
    </xf>
    <xf numFmtId="38" fontId="2" fillId="33" borderId="51" xfId="0" applyNumberFormat="1" applyFont="1" applyFill="1" applyBorder="1" applyAlignment="1">
      <alignment horizontal="center" vertical="center"/>
    </xf>
    <xf numFmtId="174" fontId="2" fillId="33" borderId="51" xfId="0" applyNumberFormat="1" applyFont="1" applyFill="1" applyBorder="1" applyAlignment="1">
      <alignment horizontal="right" vertical="center"/>
    </xf>
    <xf numFmtId="174" fontId="2" fillId="33" borderId="0" xfId="0" applyNumberFormat="1" applyFont="1" applyFill="1" applyBorder="1" applyAlignment="1">
      <alignment horizontal="right" vertical="center"/>
    </xf>
    <xf numFmtId="173" fontId="2" fillId="33" borderId="51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2" fillId="33" borderId="50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vertical="center"/>
    </xf>
    <xf numFmtId="173" fontId="2" fillId="33" borderId="52" xfId="0" applyNumberFormat="1" applyFont="1" applyFill="1" applyBorder="1" applyAlignment="1">
      <alignment vertical="center"/>
    </xf>
    <xf numFmtId="173" fontId="2" fillId="33" borderId="0" xfId="0" applyNumberFormat="1" applyFont="1" applyFill="1" applyBorder="1" applyAlignment="1">
      <alignment vertical="center"/>
    </xf>
    <xf numFmtId="0" fontId="2" fillId="33" borderId="53" xfId="0" applyNumberFormat="1" applyFont="1" applyFill="1" applyBorder="1" applyAlignment="1">
      <alignment horizontal="center" vertical="center"/>
    </xf>
    <xf numFmtId="0" fontId="2" fillId="33" borderId="54" xfId="0" applyNumberFormat="1" applyFont="1" applyFill="1" applyBorder="1" applyAlignment="1">
      <alignment vertical="center"/>
    </xf>
    <xf numFmtId="173" fontId="2" fillId="33" borderId="54" xfId="0" applyNumberFormat="1" applyFont="1" applyFill="1" applyBorder="1" applyAlignment="1">
      <alignment vertical="center"/>
    </xf>
    <xf numFmtId="0" fontId="12" fillId="39" borderId="23" xfId="0" applyNumberFormat="1" applyFont="1" applyFill="1" applyBorder="1" applyAlignment="1">
      <alignment/>
    </xf>
    <xf numFmtId="0" fontId="2" fillId="33" borderId="47" xfId="0" applyNumberFormat="1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55" xfId="0" applyNumberFormat="1" applyFont="1" applyFill="1" applyBorder="1" applyAlignment="1">
      <alignment horizontal="center" vertical="center"/>
    </xf>
    <xf numFmtId="14" fontId="2" fillId="33" borderId="56" xfId="0" applyNumberFormat="1" applyFont="1" applyFill="1" applyBorder="1" applyAlignment="1">
      <alignment horizontal="center" vertical="center"/>
    </xf>
    <xf numFmtId="182" fontId="2" fillId="33" borderId="57" xfId="0" applyNumberFormat="1" applyFont="1" applyFill="1" applyBorder="1" applyAlignment="1">
      <alignment horizontal="right" vertical="center"/>
    </xf>
    <xf numFmtId="182" fontId="2" fillId="33" borderId="58" xfId="0" applyNumberFormat="1" applyFont="1" applyFill="1" applyBorder="1" applyAlignment="1">
      <alignment horizontal="right" vertical="center"/>
    </xf>
    <xf numFmtId="182" fontId="2" fillId="33" borderId="57" xfId="0" applyNumberFormat="1" applyFont="1" applyFill="1" applyBorder="1" applyAlignment="1">
      <alignment vertical="center"/>
    </xf>
    <xf numFmtId="182" fontId="2" fillId="33" borderId="58" xfId="0" applyNumberFormat="1" applyFont="1" applyFill="1" applyBorder="1" applyAlignment="1">
      <alignment vertical="center"/>
    </xf>
    <xf numFmtId="182" fontId="2" fillId="33" borderId="58" xfId="0" applyNumberFormat="1" applyFont="1" applyFill="1" applyBorder="1" applyAlignment="1">
      <alignment horizontal="left" vertical="center"/>
    </xf>
    <xf numFmtId="182" fontId="2" fillId="33" borderId="47" xfId="0" applyNumberFormat="1" applyFont="1" applyFill="1" applyBorder="1" applyAlignment="1">
      <alignment vertical="center"/>
    </xf>
    <xf numFmtId="182" fontId="2" fillId="33" borderId="59" xfId="0" applyNumberFormat="1" applyFont="1" applyFill="1" applyBorder="1" applyAlignment="1">
      <alignment horizontal="right" vertical="center"/>
    </xf>
    <xf numFmtId="182" fontId="2" fillId="33" borderId="38" xfId="0" applyNumberFormat="1" applyFont="1" applyFill="1" applyBorder="1" applyAlignment="1">
      <alignment horizontal="right" vertical="center"/>
    </xf>
    <xf numFmtId="182" fontId="2" fillId="33" borderId="60" xfId="0" applyNumberFormat="1" applyFont="1" applyFill="1" applyBorder="1" applyAlignment="1">
      <alignment horizontal="right" vertical="center"/>
    </xf>
    <xf numFmtId="182" fontId="2" fillId="33" borderId="61" xfId="0" applyNumberFormat="1" applyFont="1" applyFill="1" applyBorder="1" applyAlignment="1">
      <alignment horizontal="right" vertical="center"/>
    </xf>
    <xf numFmtId="182" fontId="2" fillId="33" borderId="43" xfId="0" applyNumberFormat="1" applyFont="1" applyFill="1" applyBorder="1" applyAlignment="1">
      <alignment horizontal="right" vertical="center"/>
    </xf>
    <xf numFmtId="182" fontId="2" fillId="33" borderId="41" xfId="0" applyNumberFormat="1" applyFont="1" applyFill="1" applyBorder="1" applyAlignment="1">
      <alignment horizontal="right" vertical="center"/>
    </xf>
    <xf numFmtId="182" fontId="2" fillId="33" borderId="44" xfId="0" applyNumberFormat="1" applyFont="1" applyFill="1" applyBorder="1" applyAlignment="1">
      <alignment horizontal="right" vertical="center"/>
    </xf>
    <xf numFmtId="182" fontId="2" fillId="33" borderId="62" xfId="0" applyNumberFormat="1" applyFont="1" applyFill="1" applyBorder="1" applyAlignment="1">
      <alignment horizontal="right" vertical="center"/>
    </xf>
    <xf numFmtId="182" fontId="7" fillId="33" borderId="41" xfId="0" applyNumberFormat="1" applyFont="1" applyFill="1" applyBorder="1" applyAlignment="1">
      <alignment horizontal="left" vertical="center"/>
    </xf>
    <xf numFmtId="182" fontId="7" fillId="33" borderId="44" xfId="0" applyNumberFormat="1" applyFont="1" applyFill="1" applyBorder="1" applyAlignment="1">
      <alignment horizontal="left" vertical="center"/>
    </xf>
    <xf numFmtId="182" fontId="7" fillId="33" borderId="45" xfId="0" applyNumberFormat="1" applyFont="1" applyFill="1" applyBorder="1" applyAlignment="1">
      <alignment horizontal="left" vertical="center"/>
    </xf>
    <xf numFmtId="182" fontId="2" fillId="33" borderId="45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1" fontId="2" fillId="38" borderId="63" xfId="0" applyNumberFormat="1" applyFont="1" applyFill="1" applyBorder="1" applyAlignment="1">
      <alignment horizontal="center" vertical="center"/>
    </xf>
    <xf numFmtId="14" fontId="2" fillId="33" borderId="64" xfId="0" applyNumberFormat="1" applyFont="1" applyFill="1" applyBorder="1" applyAlignment="1">
      <alignment horizontal="center" vertical="center"/>
    </xf>
    <xf numFmtId="49" fontId="2" fillId="33" borderId="65" xfId="0" applyNumberFormat="1" applyFont="1" applyFill="1" applyBorder="1" applyAlignment="1">
      <alignment horizontal="left" vertical="center"/>
    </xf>
    <xf numFmtId="0" fontId="2" fillId="33" borderId="65" xfId="0" applyNumberFormat="1" applyFont="1" applyFill="1" applyBorder="1" applyAlignment="1">
      <alignment horizontal="left" vertical="center"/>
    </xf>
    <xf numFmtId="182" fontId="2" fillId="33" borderId="66" xfId="0" applyNumberFormat="1" applyFont="1" applyFill="1" applyBorder="1" applyAlignment="1">
      <alignment vertical="center"/>
    </xf>
    <xf numFmtId="38" fontId="2" fillId="33" borderId="67" xfId="0" applyNumberFormat="1" applyFont="1" applyFill="1" applyBorder="1" applyAlignment="1">
      <alignment horizontal="center" vertical="center"/>
    </xf>
    <xf numFmtId="182" fontId="2" fillId="33" borderId="68" xfId="0" applyNumberFormat="1" applyFont="1" applyFill="1" applyBorder="1" applyAlignment="1">
      <alignment horizontal="right" vertical="center"/>
    </xf>
    <xf numFmtId="182" fontId="2" fillId="33" borderId="65" xfId="0" applyNumberFormat="1" applyFont="1" applyFill="1" applyBorder="1" applyAlignment="1">
      <alignment horizontal="right" vertical="center"/>
    </xf>
    <xf numFmtId="182" fontId="2" fillId="33" borderId="69" xfId="0" applyNumberFormat="1" applyFont="1" applyFill="1" applyBorder="1" applyAlignment="1">
      <alignment horizontal="right" vertical="center"/>
    </xf>
    <xf numFmtId="182" fontId="2" fillId="33" borderId="70" xfId="0" applyNumberFormat="1" applyFont="1" applyFill="1" applyBorder="1" applyAlignment="1">
      <alignment horizontal="right" vertical="center"/>
    </xf>
    <xf numFmtId="182" fontId="2" fillId="33" borderId="66" xfId="0" applyNumberFormat="1" applyFont="1" applyFill="1" applyBorder="1" applyAlignment="1">
      <alignment horizontal="right" vertical="center"/>
    </xf>
    <xf numFmtId="4" fontId="2" fillId="35" borderId="67" xfId="0" applyNumberFormat="1" applyFont="1" applyFill="1" applyBorder="1" applyAlignment="1">
      <alignment vertical="center"/>
    </xf>
    <xf numFmtId="0" fontId="3" fillId="33" borderId="67" xfId="0" applyNumberFormat="1" applyFont="1" applyFill="1" applyBorder="1" applyAlignment="1">
      <alignment vertical="center"/>
    </xf>
    <xf numFmtId="0" fontId="3" fillId="33" borderId="67" xfId="0" applyNumberFormat="1" applyFont="1" applyFill="1" applyBorder="1" applyAlignment="1">
      <alignment horizontal="right" vertical="center" wrapText="1"/>
    </xf>
    <xf numFmtId="0" fontId="31" fillId="0" borderId="0" xfId="46" applyFont="1">
      <alignment/>
      <protection/>
    </xf>
    <xf numFmtId="14" fontId="32" fillId="0" borderId="0" xfId="46" applyNumberFormat="1" applyFont="1" applyAlignment="1">
      <alignment horizontal="right" vertical="top" wrapText="1"/>
      <protection/>
    </xf>
    <xf numFmtId="14" fontId="31" fillId="0" borderId="0" xfId="46" applyNumberFormat="1" applyFont="1">
      <alignment/>
      <protection/>
    </xf>
    <xf numFmtId="0" fontId="31" fillId="0" borderId="0" xfId="46" applyFont="1" applyAlignment="1">
      <alignment horizontal="right" vertical="center"/>
      <protection/>
    </xf>
    <xf numFmtId="0" fontId="31" fillId="0" borderId="0" xfId="46" applyFont="1" applyAlignment="1">
      <alignment vertical="center"/>
      <protection/>
    </xf>
    <xf numFmtId="183" fontId="31" fillId="0" borderId="0" xfId="46" applyNumberFormat="1" applyFont="1" applyAlignment="1">
      <alignment vertical="center"/>
      <protection/>
    </xf>
    <xf numFmtId="0" fontId="32" fillId="40" borderId="71" xfId="46" applyFont="1" applyFill="1" applyBorder="1" applyAlignment="1">
      <alignment vertical="center"/>
      <protection/>
    </xf>
    <xf numFmtId="190" fontId="32" fillId="40" borderId="71" xfId="46" applyNumberFormat="1" applyFont="1" applyFill="1" applyBorder="1" applyAlignment="1">
      <alignment horizontal="right" vertical="center"/>
      <protection/>
    </xf>
    <xf numFmtId="183" fontId="32" fillId="40" borderId="72" xfId="46" applyNumberFormat="1" applyFont="1" applyFill="1" applyBorder="1" applyAlignment="1">
      <alignment horizontal="right" vertical="center"/>
      <protection/>
    </xf>
    <xf numFmtId="0" fontId="31" fillId="0" borderId="0" xfId="46" applyFont="1" applyAlignment="1">
      <alignment horizontal="left" vertical="center" indent="5"/>
      <protection/>
    </xf>
    <xf numFmtId="0" fontId="31" fillId="0" borderId="0" xfId="46" applyFont="1" applyAlignment="1">
      <alignment/>
      <protection/>
    </xf>
    <xf numFmtId="14" fontId="31" fillId="0" borderId="0" xfId="46" applyNumberFormat="1" applyFont="1" applyAlignment="1">
      <alignment vertical="center"/>
      <protection/>
    </xf>
    <xf numFmtId="183" fontId="2" fillId="34" borderId="42" xfId="0" applyNumberFormat="1" applyFont="1" applyFill="1" applyBorder="1" applyAlignment="1">
      <alignment horizontal="right" vertical="center"/>
    </xf>
    <xf numFmtId="183" fontId="2" fillId="33" borderId="62" xfId="0" applyNumberFormat="1" applyFont="1" applyFill="1" applyBorder="1" applyAlignment="1">
      <alignment horizontal="right" vertical="center"/>
    </xf>
    <xf numFmtId="183" fontId="2" fillId="33" borderId="58" xfId="0" applyNumberFormat="1" applyFont="1" applyFill="1" applyBorder="1" applyAlignment="1">
      <alignment horizontal="right" vertical="center"/>
    </xf>
    <xf numFmtId="2" fontId="3" fillId="33" borderId="42" xfId="0" applyNumberFormat="1" applyFont="1" applyFill="1" applyBorder="1" applyAlignment="1">
      <alignment vertical="center"/>
    </xf>
    <xf numFmtId="173" fontId="3" fillId="33" borderId="12" xfId="0" applyNumberFormat="1" applyFont="1" applyFill="1" applyBorder="1" applyAlignment="1">
      <alignment vertical="center"/>
    </xf>
    <xf numFmtId="0" fontId="2" fillId="37" borderId="30" xfId="0" applyNumberFormat="1" applyFont="1" applyFill="1" applyBorder="1" applyAlignment="1">
      <alignment horizontal="center" vertical="center" wrapText="1"/>
    </xf>
    <xf numFmtId="0" fontId="2" fillId="37" borderId="73" xfId="0" applyNumberFormat="1" applyFont="1" applyFill="1" applyBorder="1" applyAlignment="1">
      <alignment horizontal="center" vertical="center" wrapText="1"/>
    </xf>
    <xf numFmtId="49" fontId="3" fillId="35" borderId="74" xfId="0" applyNumberFormat="1" applyFont="1" applyFill="1" applyBorder="1" applyAlignment="1">
      <alignment horizontal="left" vertical="center"/>
    </xf>
    <xf numFmtId="173" fontId="3" fillId="34" borderId="75" xfId="0" applyNumberFormat="1" applyFont="1" applyFill="1" applyBorder="1" applyAlignment="1">
      <alignment horizontal="center" vertical="center" wrapText="1"/>
    </xf>
    <xf numFmtId="173" fontId="3" fillId="34" borderId="30" xfId="0" applyNumberFormat="1" applyFont="1" applyFill="1" applyBorder="1" applyAlignment="1">
      <alignment horizontal="center" vertical="center" wrapText="1"/>
    </xf>
    <xf numFmtId="173" fontId="3" fillId="36" borderId="74" xfId="0" applyNumberFormat="1" applyFont="1" applyFill="1" applyBorder="1" applyAlignment="1">
      <alignment horizontal="center" vertical="center"/>
    </xf>
    <xf numFmtId="173" fontId="3" fillId="36" borderId="13" xfId="0" applyNumberFormat="1" applyFont="1" applyFill="1" applyBorder="1" applyAlignment="1">
      <alignment horizontal="center" vertical="center"/>
    </xf>
    <xf numFmtId="0" fontId="2" fillId="41" borderId="76" xfId="0" applyNumberFormat="1" applyFont="1" applyFill="1" applyBorder="1" applyAlignment="1">
      <alignment horizontal="center" vertical="center"/>
    </xf>
    <xf numFmtId="0" fontId="2" fillId="41" borderId="77" xfId="0" applyNumberFormat="1" applyFont="1" applyFill="1" applyBorder="1" applyAlignment="1">
      <alignment horizontal="center" vertical="center"/>
    </xf>
    <xf numFmtId="0" fontId="2" fillId="41" borderId="78" xfId="0" applyNumberFormat="1" applyFont="1" applyFill="1" applyBorder="1" applyAlignment="1">
      <alignment horizontal="center" vertical="center"/>
    </xf>
    <xf numFmtId="38" fontId="2" fillId="37" borderId="76" xfId="0" applyNumberFormat="1" applyFont="1" applyFill="1" applyBorder="1" applyAlignment="1">
      <alignment horizontal="center" vertical="center"/>
    </xf>
    <xf numFmtId="38" fontId="2" fillId="37" borderId="77" xfId="0" applyNumberFormat="1" applyFont="1" applyFill="1" applyBorder="1" applyAlignment="1">
      <alignment horizontal="center" vertical="center"/>
    </xf>
    <xf numFmtId="38" fontId="2" fillId="37" borderId="79" xfId="0" applyNumberFormat="1" applyFont="1" applyFill="1" applyBorder="1" applyAlignment="1">
      <alignment horizontal="center" vertical="center"/>
    </xf>
    <xf numFmtId="0" fontId="2" fillId="38" borderId="31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/>
    </xf>
    <xf numFmtId="0" fontId="3" fillId="42" borderId="32" xfId="0" applyNumberFormat="1" applyFont="1" applyFill="1" applyBorder="1" applyAlignment="1">
      <alignment horizontal="center" vertical="center" wrapText="1"/>
    </xf>
    <xf numFmtId="0" fontId="3" fillId="42" borderId="33" xfId="0" applyNumberFormat="1" applyFont="1" applyFill="1" applyBorder="1" applyAlignment="1">
      <alignment horizontal="center" vertical="center" wrapText="1"/>
    </xf>
    <xf numFmtId="4" fontId="2" fillId="33" borderId="30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/>
    </xf>
    <xf numFmtId="177" fontId="3" fillId="33" borderId="80" xfId="0" applyNumberFormat="1" applyFont="1" applyFill="1" applyBorder="1" applyAlignment="1">
      <alignment horizontal="center" vertical="center" wrapText="1"/>
    </xf>
    <xf numFmtId="177" fontId="3" fillId="33" borderId="35" xfId="0" applyNumberFormat="1" applyFont="1" applyFill="1" applyBorder="1" applyAlignment="1">
      <alignment horizontal="center" vertical="center" wrapText="1"/>
    </xf>
    <xf numFmtId="177" fontId="3" fillId="33" borderId="81" xfId="0" applyNumberFormat="1" applyFont="1" applyFill="1" applyBorder="1" applyAlignment="1">
      <alignment horizontal="center" vertical="center" wrapText="1"/>
    </xf>
    <xf numFmtId="0" fontId="2" fillId="37" borderId="82" xfId="0" applyNumberFormat="1" applyFont="1" applyFill="1" applyBorder="1" applyAlignment="1">
      <alignment horizontal="center" vertical="center" wrapText="1"/>
    </xf>
    <xf numFmtId="0" fontId="2" fillId="37" borderId="83" xfId="0" applyNumberFormat="1" applyFont="1" applyFill="1" applyBorder="1" applyAlignment="1">
      <alignment horizontal="center" vertical="center" wrapText="1"/>
    </xf>
    <xf numFmtId="0" fontId="2" fillId="37" borderId="84" xfId="0" applyNumberFormat="1" applyFont="1" applyFill="1" applyBorder="1" applyAlignment="1">
      <alignment horizontal="center" vertical="center" wrapText="1"/>
    </xf>
    <xf numFmtId="0" fontId="2" fillId="37" borderId="85" xfId="0" applyNumberFormat="1" applyFont="1" applyFill="1" applyBorder="1" applyAlignment="1">
      <alignment horizontal="center" vertical="center" wrapText="1"/>
    </xf>
    <xf numFmtId="0" fontId="2" fillId="37" borderId="31" xfId="0" applyNumberFormat="1" applyFont="1" applyFill="1" applyBorder="1" applyAlignment="1">
      <alignment horizontal="center" vertical="center" wrapText="1"/>
    </xf>
    <xf numFmtId="0" fontId="2" fillId="37" borderId="32" xfId="0" applyNumberFormat="1" applyFont="1" applyFill="1" applyBorder="1" applyAlignment="1">
      <alignment horizontal="center" vertical="center" wrapText="1"/>
    </xf>
    <xf numFmtId="0" fontId="2" fillId="37" borderId="86" xfId="0" applyNumberFormat="1" applyFont="1" applyFill="1" applyBorder="1" applyAlignment="1">
      <alignment horizontal="center" vertical="center" wrapText="1"/>
    </xf>
    <xf numFmtId="0" fontId="2" fillId="37" borderId="87" xfId="0" applyNumberFormat="1" applyFont="1" applyFill="1" applyBorder="1" applyAlignment="1">
      <alignment horizontal="center" vertical="center" wrapText="1"/>
    </xf>
    <xf numFmtId="0" fontId="52" fillId="0" borderId="0" xfId="46" applyFont="1" applyAlignment="1">
      <alignment horizontal="left" vertical="center" indent="5"/>
      <protection/>
    </xf>
    <xf numFmtId="0" fontId="31" fillId="0" borderId="0" xfId="46" applyFont="1" applyAlignment="1">
      <alignment horizontal="left" indent="5"/>
      <protection/>
    </xf>
    <xf numFmtId="0" fontId="31" fillId="0" borderId="0" xfId="46" applyFont="1" applyAlignment="1">
      <alignment/>
      <protection/>
    </xf>
    <xf numFmtId="0" fontId="31" fillId="0" borderId="0" xfId="46" applyFont="1" applyAlignment="1">
      <alignment horizontal="center"/>
      <protection/>
    </xf>
    <xf numFmtId="0" fontId="53" fillId="0" borderId="0" xfId="46" applyFont="1" applyAlignment="1">
      <alignment horizontal="left" vertical="center" indent="5"/>
      <protection/>
    </xf>
    <xf numFmtId="193" fontId="3" fillId="33" borderId="12" xfId="0" applyNumberFormat="1" applyFont="1" applyFill="1" applyBorder="1" applyAlignment="1">
      <alignment vertical="center"/>
    </xf>
    <xf numFmtId="44" fontId="3" fillId="33" borderId="12" xfId="0" applyNumberFormat="1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FFCC"/>
      <rgbColor rgb="00FF0000"/>
      <rgbColor rgb="00FFE5CC"/>
      <rgbColor rgb="00C0C0C0"/>
      <rgbColor rgb="00CCFFCC"/>
      <rgbColor rgb="00FFC000"/>
      <rgbColor rgb="00CCFFFF"/>
      <rgbColor rgb="0099CC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1647825</xdr:colOff>
      <xdr:row>0</xdr:row>
      <xdr:rowOff>9525</xdr:rowOff>
    </xdr:from>
    <xdr:to>
      <xdr:col>8</xdr:col>
      <xdr:colOff>476250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54075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  <xdr:twoCellAnchor editAs="absolute">
    <xdr:from>
      <xdr:col>4</xdr:col>
      <xdr:colOff>161925</xdr:colOff>
      <xdr:row>3</xdr:row>
      <xdr:rowOff>342900</xdr:rowOff>
    </xdr:from>
    <xdr:to>
      <xdr:col>5</xdr:col>
      <xdr:colOff>1495425</xdr:colOff>
      <xdr:row>5</xdr:row>
      <xdr:rowOff>161925</xdr:rowOff>
    </xdr:to>
    <xdr:sp>
      <xdr:nvSpPr>
        <xdr:cNvPr id="2" name="Comment 2" hidden="1"/>
        <xdr:cNvSpPr>
          <a:spLocks/>
        </xdr:cNvSpPr>
      </xdr:nvSpPr>
      <xdr:spPr>
        <a:xfrm>
          <a:off x="6705600" y="2352675"/>
          <a:ext cx="3200400" cy="8191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Indicare numero dei giustificativi allegati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1676400</xdr:colOff>
      <xdr:row>0</xdr:row>
      <xdr:rowOff>9525</xdr:rowOff>
    </xdr:from>
    <xdr:to>
      <xdr:col>8</xdr:col>
      <xdr:colOff>476250</xdr:colOff>
      <xdr:row>0</xdr:row>
      <xdr:rowOff>523875</xdr:rowOff>
    </xdr:to>
    <xdr:sp>
      <xdr:nvSpPr>
        <xdr:cNvPr id="1" name="Comment 1" hidden="1"/>
        <xdr:cNvSpPr>
          <a:spLocks/>
        </xdr:cNvSpPr>
      </xdr:nvSpPr>
      <xdr:spPr>
        <a:xfrm>
          <a:off x="13582650" y="9525"/>
          <a:ext cx="2838450" cy="51435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Please fill in with Month Mese_# Progressive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view="pageBreakPreview" zoomScale="60" zoomScaleNormal="75" zoomScalePageLayoutView="0" workbookViewId="0" topLeftCell="A1">
      <selection activeCell="H15" sqref="H15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39843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6384" width="10.19921875" style="1" customWidth="1"/>
  </cols>
  <sheetData>
    <row r="1" spans="1:18" ht="65.25" customHeight="1">
      <c r="A1" s="2"/>
      <c r="B1" s="156" t="s">
        <v>0</v>
      </c>
      <c r="C1" s="156"/>
      <c r="D1" s="156" t="s">
        <v>1</v>
      </c>
      <c r="E1" s="156"/>
      <c r="F1" s="3" t="s">
        <v>2</v>
      </c>
      <c r="G1" s="4">
        <v>41426</v>
      </c>
      <c r="H1" s="5"/>
      <c r="I1" s="5"/>
      <c r="J1" s="5"/>
      <c r="K1" s="5"/>
      <c r="L1" s="5"/>
      <c r="M1" s="6"/>
      <c r="N1" s="7" t="s">
        <v>4</v>
      </c>
      <c r="O1" s="8"/>
      <c r="P1" s="9">
        <f>SUM(H7:M7)</f>
        <v>3540</v>
      </c>
      <c r="Q1" s="10" t="s">
        <v>5</v>
      </c>
      <c r="R1" s="189">
        <f>SUM(R11:R12)</f>
        <v>2699.8</v>
      </c>
    </row>
    <row r="2" spans="1:18" ht="57.75" customHeight="1">
      <c r="A2" s="2"/>
      <c r="B2" s="156" t="s">
        <v>6</v>
      </c>
      <c r="C2" s="156"/>
      <c r="D2" s="156" t="s">
        <v>7</v>
      </c>
      <c r="E2" s="156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189"/>
    </row>
    <row r="3" spans="1:18" ht="35.25" customHeight="1">
      <c r="A3" s="2"/>
      <c r="B3" s="156" t="s">
        <v>10</v>
      </c>
      <c r="C3" s="156"/>
      <c r="D3" s="156" t="s">
        <v>9</v>
      </c>
      <c r="E3" s="156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189"/>
    </row>
    <row r="4" spans="1:18" ht="35.25" customHeight="1">
      <c r="A4" s="20"/>
      <c r="B4" s="21"/>
      <c r="C4" s="21"/>
      <c r="D4" s="22"/>
      <c r="E4" s="23"/>
      <c r="F4" s="24" t="s">
        <v>40</v>
      </c>
      <c r="G4" s="25">
        <v>0.565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189"/>
    </row>
    <row r="5" spans="1:18" ht="43.5" customHeight="1">
      <c r="A5" s="2"/>
      <c r="B5" s="28" t="s">
        <v>13</v>
      </c>
      <c r="C5" s="29"/>
      <c r="D5" s="30">
        <v>2</v>
      </c>
      <c r="E5" s="13"/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59" t="s">
        <v>15</v>
      </c>
      <c r="O5" s="160"/>
      <c r="P5" s="32">
        <f>P1-P2-P3</f>
        <v>3540</v>
      </c>
      <c r="Q5" s="10"/>
      <c r="R5" s="189">
        <f>R1</f>
        <v>2699.8</v>
      </c>
    </row>
    <row r="6" spans="1:18" ht="43.5" customHeight="1">
      <c r="A6" s="33"/>
      <c r="B6" s="34" t="s">
        <v>16</v>
      </c>
      <c r="C6" s="34"/>
      <c r="D6" s="35"/>
      <c r="E6" s="36"/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5"/>
    </row>
    <row r="7" spans="1:18" ht="27" customHeight="1">
      <c r="A7" s="161" t="s">
        <v>18</v>
      </c>
      <c r="B7" s="162"/>
      <c r="C7" s="163"/>
      <c r="D7" s="164" t="s">
        <v>19</v>
      </c>
      <c r="E7" s="165"/>
      <c r="F7" s="166"/>
      <c r="G7" s="44">
        <f aca="true" t="shared" si="0" ref="G7:O7">SUM(G11:G28)</f>
        <v>0</v>
      </c>
      <c r="H7" s="45">
        <f t="shared" si="0"/>
        <v>0</v>
      </c>
      <c r="I7" s="46">
        <f t="shared" si="0"/>
        <v>0</v>
      </c>
      <c r="J7" s="46">
        <f t="shared" si="0"/>
        <v>140</v>
      </c>
      <c r="K7" s="46">
        <f t="shared" si="0"/>
        <v>0</v>
      </c>
      <c r="L7" s="46">
        <f t="shared" si="0"/>
        <v>3400</v>
      </c>
      <c r="M7" s="47">
        <f t="shared" si="0"/>
        <v>0</v>
      </c>
      <c r="N7" s="48">
        <f t="shared" si="0"/>
        <v>0</v>
      </c>
      <c r="O7" s="49">
        <f t="shared" si="0"/>
        <v>0</v>
      </c>
      <c r="P7" s="50">
        <f>N7-SUM(H7:M7)</f>
        <v>-3540</v>
      </c>
      <c r="Q7" s="5"/>
      <c r="R7" s="40"/>
    </row>
    <row r="8" spans="1:18" ht="36" customHeight="1">
      <c r="A8" s="167"/>
      <c r="B8" s="168" t="s">
        <v>20</v>
      </c>
      <c r="C8" s="168" t="s">
        <v>21</v>
      </c>
      <c r="D8" s="169" t="s">
        <v>22</v>
      </c>
      <c r="E8" s="168" t="s">
        <v>23</v>
      </c>
      <c r="F8" s="170" t="s">
        <v>24</v>
      </c>
      <c r="G8" s="154" t="s">
        <v>25</v>
      </c>
      <c r="H8" s="180" t="s">
        <v>26</v>
      </c>
      <c r="I8" s="181" t="s">
        <v>27</v>
      </c>
      <c r="J8" s="181" t="s">
        <v>28</v>
      </c>
      <c r="K8" s="181" t="s">
        <v>29</v>
      </c>
      <c r="L8" s="182" t="s">
        <v>30</v>
      </c>
      <c r="M8" s="183"/>
      <c r="N8" s="157" t="s">
        <v>4</v>
      </c>
      <c r="O8" s="171" t="s">
        <v>31</v>
      </c>
      <c r="P8" s="172" t="s">
        <v>32</v>
      </c>
      <c r="Q8" s="51"/>
      <c r="R8" s="173" t="s">
        <v>77</v>
      </c>
    </row>
    <row r="9" spans="1:18" ht="36" customHeight="1">
      <c r="A9" s="167"/>
      <c r="B9" s="168"/>
      <c r="C9" s="168"/>
      <c r="D9" s="169"/>
      <c r="E9" s="168"/>
      <c r="F9" s="170"/>
      <c r="G9" s="155"/>
      <c r="H9" s="180"/>
      <c r="I9" s="181"/>
      <c r="J9" s="181"/>
      <c r="K9" s="181"/>
      <c r="L9" s="176" t="s">
        <v>34</v>
      </c>
      <c r="M9" s="178" t="s">
        <v>35</v>
      </c>
      <c r="N9" s="158"/>
      <c r="O9" s="171"/>
      <c r="P9" s="172"/>
      <c r="Q9" s="51"/>
      <c r="R9" s="174"/>
    </row>
    <row r="10" spans="1:18" ht="37.5" customHeight="1" thickBot="1" thickTop="1">
      <c r="A10" s="167"/>
      <c r="B10" s="168"/>
      <c r="C10" s="168"/>
      <c r="D10" s="169"/>
      <c r="E10" s="168"/>
      <c r="F10" s="170"/>
      <c r="G10" s="52" t="s">
        <v>36</v>
      </c>
      <c r="H10" s="180"/>
      <c r="I10" s="181"/>
      <c r="J10" s="181"/>
      <c r="K10" s="181"/>
      <c r="L10" s="177"/>
      <c r="M10" s="179"/>
      <c r="N10" s="158"/>
      <c r="O10" s="171"/>
      <c r="P10" s="172"/>
      <c r="Q10" s="51"/>
      <c r="R10" s="175"/>
    </row>
    <row r="11" spans="1:18" ht="30" customHeight="1" thickTop="1">
      <c r="A11" s="53">
        <v>1</v>
      </c>
      <c r="B11" s="102">
        <v>41432</v>
      </c>
      <c r="C11" s="54" t="s">
        <v>69</v>
      </c>
      <c r="D11" s="55" t="s">
        <v>46</v>
      </c>
      <c r="E11" s="55" t="s">
        <v>47</v>
      </c>
      <c r="F11" s="106">
        <v>140</v>
      </c>
      <c r="G11" s="56"/>
      <c r="H11" s="110"/>
      <c r="I11" s="111"/>
      <c r="J11" s="111">
        <v>140</v>
      </c>
      <c r="K11" s="112"/>
      <c r="L11" s="113"/>
      <c r="M11" s="104"/>
      <c r="N11" s="67"/>
      <c r="O11" s="57"/>
      <c r="P11" s="58"/>
      <c r="Q11" s="51"/>
      <c r="R11" s="59">
        <v>106.52</v>
      </c>
    </row>
    <row r="12" spans="1:18" ht="30" customHeight="1">
      <c r="A12" s="123"/>
      <c r="B12" s="124">
        <v>41395</v>
      </c>
      <c r="C12" s="125" t="s">
        <v>73</v>
      </c>
      <c r="D12" s="126" t="s">
        <v>74</v>
      </c>
      <c r="E12" s="126" t="s">
        <v>47</v>
      </c>
      <c r="F12" s="127">
        <v>3400</v>
      </c>
      <c r="G12" s="128"/>
      <c r="H12" s="129"/>
      <c r="I12" s="130"/>
      <c r="J12" s="130"/>
      <c r="K12" s="131"/>
      <c r="L12" s="132">
        <v>3400</v>
      </c>
      <c r="M12" s="133"/>
      <c r="N12" s="67"/>
      <c r="O12" s="134"/>
      <c r="P12" s="135"/>
      <c r="Q12" s="51"/>
      <c r="R12" s="136">
        <v>2593.28</v>
      </c>
    </row>
    <row r="13" spans="1:18" ht="30" customHeight="1">
      <c r="A13" s="60">
        <v>2</v>
      </c>
      <c r="B13" s="103"/>
      <c r="C13" s="61"/>
      <c r="D13" s="62"/>
      <c r="E13" s="62"/>
      <c r="F13" s="107"/>
      <c r="G13" s="63"/>
      <c r="H13" s="114"/>
      <c r="I13" s="115"/>
      <c r="J13" s="115"/>
      <c r="K13" s="116"/>
      <c r="L13" s="117"/>
      <c r="M13" s="105"/>
      <c r="N13" s="67"/>
      <c r="O13" s="68"/>
      <c r="P13" s="69"/>
      <c r="Q13" s="51"/>
      <c r="R13" s="70"/>
    </row>
    <row r="14" spans="1:18" ht="30" customHeight="1">
      <c r="A14" s="60">
        <v>3</v>
      </c>
      <c r="B14" s="103"/>
      <c r="C14" s="61"/>
      <c r="D14" s="62"/>
      <c r="E14" s="62"/>
      <c r="F14" s="107"/>
      <c r="G14" s="63"/>
      <c r="H14" s="114"/>
      <c r="I14" s="115"/>
      <c r="J14" s="115"/>
      <c r="K14" s="116"/>
      <c r="L14" s="117"/>
      <c r="M14" s="105"/>
      <c r="N14" s="67"/>
      <c r="O14" s="68"/>
      <c r="P14" s="69">
        <f aca="true" t="shared" si="1" ref="P14:P28">IF(F14="Milano","X","")</f>
      </c>
      <c r="Q14" s="51"/>
      <c r="R14" s="71"/>
    </row>
    <row r="15" spans="1:18" ht="30" customHeight="1">
      <c r="A15" s="60">
        <v>4</v>
      </c>
      <c r="B15" s="103"/>
      <c r="C15" s="61"/>
      <c r="D15" s="62"/>
      <c r="E15" s="62"/>
      <c r="F15" s="107"/>
      <c r="G15" s="63"/>
      <c r="H15" s="114"/>
      <c r="I15" s="115"/>
      <c r="J15" s="118"/>
      <c r="K15" s="116"/>
      <c r="L15" s="117"/>
      <c r="M15" s="105"/>
      <c r="N15" s="67"/>
      <c r="O15" s="68"/>
      <c r="P15" s="69">
        <f t="shared" si="1"/>
      </c>
      <c r="Q15" s="51"/>
      <c r="R15" s="69"/>
    </row>
    <row r="16" spans="1:18" ht="30" customHeight="1">
      <c r="A16" s="60">
        <v>5</v>
      </c>
      <c r="B16" s="103"/>
      <c r="C16" s="61"/>
      <c r="D16" s="62"/>
      <c r="E16" s="62"/>
      <c r="F16" s="107"/>
      <c r="G16" s="63"/>
      <c r="H16" s="114"/>
      <c r="I16" s="115"/>
      <c r="J16" s="118"/>
      <c r="K16" s="116"/>
      <c r="L16" s="117"/>
      <c r="M16" s="105"/>
      <c r="N16" s="67"/>
      <c r="O16" s="68"/>
      <c r="P16" s="69">
        <f t="shared" si="1"/>
      </c>
      <c r="Q16" s="51"/>
      <c r="R16" s="72"/>
    </row>
    <row r="17" spans="1:18" ht="30" customHeight="1">
      <c r="A17" s="60">
        <v>6</v>
      </c>
      <c r="B17" s="103"/>
      <c r="C17" s="61"/>
      <c r="D17" s="62"/>
      <c r="E17" s="62"/>
      <c r="F17" s="107"/>
      <c r="G17" s="63"/>
      <c r="H17" s="114"/>
      <c r="I17" s="115"/>
      <c r="J17" s="115"/>
      <c r="K17" s="119"/>
      <c r="L17" s="117"/>
      <c r="M17" s="105"/>
      <c r="N17" s="67"/>
      <c r="O17" s="68"/>
      <c r="P17" s="69">
        <f t="shared" si="1"/>
      </c>
      <c r="Q17" s="51"/>
      <c r="R17" s="69"/>
    </row>
    <row r="18" spans="1:18" ht="30" customHeight="1">
      <c r="A18" s="60">
        <v>7</v>
      </c>
      <c r="B18" s="103"/>
      <c r="C18" s="61"/>
      <c r="D18" s="62"/>
      <c r="E18" s="62"/>
      <c r="F18" s="107"/>
      <c r="G18" s="63"/>
      <c r="H18" s="114"/>
      <c r="I18" s="115"/>
      <c r="J18" s="115"/>
      <c r="K18" s="119"/>
      <c r="L18" s="117"/>
      <c r="M18" s="105"/>
      <c r="N18" s="67"/>
      <c r="O18" s="68"/>
      <c r="P18" s="69">
        <f t="shared" si="1"/>
      </c>
      <c r="Q18" s="51"/>
      <c r="R18" s="69"/>
    </row>
    <row r="19" spans="1:18" ht="30" customHeight="1">
      <c r="A19" s="60">
        <v>8</v>
      </c>
      <c r="B19" s="103"/>
      <c r="C19" s="61"/>
      <c r="D19" s="62"/>
      <c r="E19" s="62"/>
      <c r="F19" s="107"/>
      <c r="G19" s="63"/>
      <c r="H19" s="114"/>
      <c r="I19" s="115"/>
      <c r="J19" s="115"/>
      <c r="K19" s="119"/>
      <c r="L19" s="117"/>
      <c r="M19" s="105"/>
      <c r="N19" s="67"/>
      <c r="O19" s="68"/>
      <c r="P19" s="69">
        <f t="shared" si="1"/>
      </c>
      <c r="Q19" s="51"/>
      <c r="R19" s="69"/>
    </row>
    <row r="20" spans="1:18" ht="30" customHeight="1">
      <c r="A20" s="60">
        <v>9</v>
      </c>
      <c r="B20" s="103"/>
      <c r="C20" s="61"/>
      <c r="D20" s="62"/>
      <c r="E20" s="62"/>
      <c r="F20" s="108"/>
      <c r="G20" s="63"/>
      <c r="H20" s="114"/>
      <c r="I20" s="115"/>
      <c r="J20" s="115"/>
      <c r="K20" s="119"/>
      <c r="L20" s="117"/>
      <c r="M20" s="105"/>
      <c r="N20" s="67"/>
      <c r="O20" s="68"/>
      <c r="P20" s="69">
        <f t="shared" si="1"/>
      </c>
      <c r="Q20" s="51"/>
      <c r="R20" s="69"/>
    </row>
    <row r="21" spans="1:18" ht="30" customHeight="1">
      <c r="A21" s="60">
        <v>10</v>
      </c>
      <c r="B21" s="103"/>
      <c r="C21" s="61"/>
      <c r="D21" s="62"/>
      <c r="E21" s="62"/>
      <c r="F21" s="108"/>
      <c r="G21" s="63"/>
      <c r="H21" s="114"/>
      <c r="I21" s="115"/>
      <c r="J21" s="115"/>
      <c r="K21" s="119"/>
      <c r="L21" s="117"/>
      <c r="M21" s="105"/>
      <c r="N21" s="67"/>
      <c r="O21" s="68"/>
      <c r="P21" s="69">
        <f t="shared" si="1"/>
      </c>
      <c r="Q21" s="51"/>
      <c r="R21" s="69"/>
    </row>
    <row r="22" spans="1:18" ht="30" customHeight="1">
      <c r="A22" s="60">
        <v>11</v>
      </c>
      <c r="B22" s="103"/>
      <c r="C22" s="61"/>
      <c r="D22" s="62"/>
      <c r="E22" s="62"/>
      <c r="F22" s="108"/>
      <c r="G22" s="63"/>
      <c r="H22" s="114"/>
      <c r="I22" s="115"/>
      <c r="J22" s="116"/>
      <c r="K22" s="120"/>
      <c r="L22" s="117"/>
      <c r="M22" s="105"/>
      <c r="N22" s="67"/>
      <c r="O22" s="68"/>
      <c r="P22" s="69">
        <f t="shared" si="1"/>
      </c>
      <c r="Q22" s="51"/>
      <c r="R22" s="69"/>
    </row>
    <row r="23" spans="1:18" ht="30" customHeight="1">
      <c r="A23" s="60">
        <v>12</v>
      </c>
      <c r="B23" s="103"/>
      <c r="C23" s="61"/>
      <c r="D23" s="62"/>
      <c r="E23" s="62"/>
      <c r="F23" s="108"/>
      <c r="G23" s="63"/>
      <c r="H23" s="114"/>
      <c r="I23" s="115"/>
      <c r="J23" s="115"/>
      <c r="K23" s="116"/>
      <c r="L23" s="117"/>
      <c r="M23" s="105"/>
      <c r="N23" s="67"/>
      <c r="O23" s="68"/>
      <c r="P23" s="69">
        <f t="shared" si="1"/>
      </c>
      <c r="Q23" s="51"/>
      <c r="R23" s="69"/>
    </row>
    <row r="24" spans="1:18" ht="30" customHeight="1">
      <c r="A24" s="60">
        <v>13</v>
      </c>
      <c r="B24" s="103"/>
      <c r="C24" s="61"/>
      <c r="D24" s="62"/>
      <c r="E24" s="62"/>
      <c r="F24" s="107"/>
      <c r="G24" s="63"/>
      <c r="H24" s="114"/>
      <c r="I24" s="115"/>
      <c r="J24" s="116"/>
      <c r="K24" s="121"/>
      <c r="L24" s="117"/>
      <c r="M24" s="105"/>
      <c r="N24" s="67"/>
      <c r="O24" s="68"/>
      <c r="P24" s="69">
        <f t="shared" si="1"/>
      </c>
      <c r="Q24" s="51"/>
      <c r="R24" s="69"/>
    </row>
    <row r="25" spans="1:18" ht="30" customHeight="1">
      <c r="A25" s="60">
        <v>14</v>
      </c>
      <c r="B25" s="103"/>
      <c r="C25" s="61"/>
      <c r="D25" s="62"/>
      <c r="E25" s="62"/>
      <c r="F25" s="107"/>
      <c r="G25" s="63"/>
      <c r="H25" s="114"/>
      <c r="I25" s="115"/>
      <c r="J25" s="116"/>
      <c r="K25" s="121"/>
      <c r="L25" s="117"/>
      <c r="M25" s="105"/>
      <c r="N25" s="67"/>
      <c r="O25" s="68"/>
      <c r="P25" s="69">
        <f t="shared" si="1"/>
      </c>
      <c r="Q25" s="51"/>
      <c r="R25" s="69"/>
    </row>
    <row r="26" spans="1:18" ht="30" customHeight="1">
      <c r="A26" s="60">
        <v>15</v>
      </c>
      <c r="B26" s="103"/>
      <c r="C26" s="61"/>
      <c r="D26" s="62"/>
      <c r="E26" s="62"/>
      <c r="F26" s="107"/>
      <c r="G26" s="63"/>
      <c r="H26" s="114"/>
      <c r="I26" s="115"/>
      <c r="J26" s="116"/>
      <c r="K26" s="121"/>
      <c r="L26" s="117"/>
      <c r="M26" s="105"/>
      <c r="N26" s="67"/>
      <c r="O26" s="68"/>
      <c r="P26" s="69">
        <f t="shared" si="1"/>
      </c>
      <c r="Q26" s="51"/>
      <c r="R26" s="69"/>
    </row>
    <row r="27" spans="1:18" ht="30" customHeight="1">
      <c r="A27" s="60">
        <v>16</v>
      </c>
      <c r="B27" s="103"/>
      <c r="C27" s="61"/>
      <c r="D27" s="62"/>
      <c r="E27" s="62"/>
      <c r="F27" s="107"/>
      <c r="G27" s="63"/>
      <c r="H27" s="114"/>
      <c r="I27" s="115"/>
      <c r="J27" s="116"/>
      <c r="K27" s="121"/>
      <c r="L27" s="117"/>
      <c r="M27" s="105"/>
      <c r="N27" s="67"/>
      <c r="O27" s="68"/>
      <c r="P27" s="69">
        <f t="shared" si="1"/>
      </c>
      <c r="Q27" s="51"/>
      <c r="R27" s="69"/>
    </row>
    <row r="28" spans="1:18" ht="30" customHeight="1">
      <c r="A28" s="60">
        <v>17</v>
      </c>
      <c r="B28" s="103"/>
      <c r="C28" s="61"/>
      <c r="D28" s="62"/>
      <c r="E28" s="62"/>
      <c r="F28" s="107"/>
      <c r="G28" s="63"/>
      <c r="H28" s="114"/>
      <c r="I28" s="115"/>
      <c r="J28" s="116"/>
      <c r="K28" s="121"/>
      <c r="L28" s="117"/>
      <c r="M28" s="105"/>
      <c r="N28" s="67"/>
      <c r="O28" s="68"/>
      <c r="P28" s="69">
        <f t="shared" si="1"/>
      </c>
      <c r="Q28" s="51"/>
      <c r="R28" s="69"/>
    </row>
    <row r="29" ht="30" customHeight="1"/>
    <row r="30" spans="1:18" ht="18.75" customHeight="1">
      <c r="A30" s="74"/>
      <c r="B30" s="75"/>
      <c r="C30" s="75"/>
      <c r="D30" s="75"/>
      <c r="E30" s="75"/>
      <c r="F30" s="109"/>
      <c r="G30" s="75"/>
      <c r="H30" s="75"/>
      <c r="I30" s="75"/>
      <c r="J30" s="75"/>
      <c r="K30" s="75"/>
      <c r="L30" s="75"/>
      <c r="M30" s="75"/>
      <c r="N30" s="76"/>
      <c r="O30" s="75"/>
      <c r="P30" s="75"/>
      <c r="Q30" s="77"/>
      <c r="R30" s="78"/>
    </row>
    <row r="31" spans="1:18" ht="18.75" customHeight="1">
      <c r="A31" s="79"/>
      <c r="B31" s="80"/>
      <c r="C31" s="81"/>
      <c r="D31" s="82"/>
      <c r="E31" s="83"/>
      <c r="F31" s="84"/>
      <c r="G31" s="85"/>
      <c r="H31" s="86"/>
      <c r="I31" s="86"/>
      <c r="J31" s="87"/>
      <c r="K31" s="87"/>
      <c r="L31" s="86"/>
      <c r="M31" s="86"/>
      <c r="N31" s="88"/>
      <c r="O31" s="89"/>
      <c r="P31" s="90"/>
      <c r="Q31" s="77"/>
      <c r="R31" s="5"/>
    </row>
    <row r="32" spans="1:18" ht="18.75" customHeight="1">
      <c r="A32" s="91"/>
      <c r="B32" s="92" t="s">
        <v>37</v>
      </c>
      <c r="C32" s="92"/>
      <c r="D32" s="92"/>
      <c r="E32" s="84"/>
      <c r="F32" s="84"/>
      <c r="G32" s="92" t="s">
        <v>38</v>
      </c>
      <c r="H32" s="92"/>
      <c r="I32" s="92"/>
      <c r="J32" s="84"/>
      <c r="K32" s="84"/>
      <c r="L32" s="92" t="s">
        <v>39</v>
      </c>
      <c r="M32" s="92"/>
      <c r="N32" s="93"/>
      <c r="O32" s="84"/>
      <c r="P32" s="90"/>
      <c r="Q32" s="77"/>
      <c r="R32" s="5"/>
    </row>
    <row r="33" spans="1:18" ht="18.75" customHeight="1">
      <c r="A33" s="91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94"/>
      <c r="O33" s="84"/>
      <c r="P33" s="90"/>
      <c r="Q33" s="77"/>
      <c r="R33" s="5"/>
    </row>
    <row r="34" spans="1:18" ht="18.75" customHeight="1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7"/>
      <c r="O34" s="96"/>
      <c r="P34" s="96"/>
      <c r="Q34" s="77"/>
      <c r="R34" s="5"/>
    </row>
  </sheetData>
  <sheetProtection/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zoomScale="50" zoomScaleNormal="50" zoomScalePageLayoutView="0" workbookViewId="0" topLeftCell="A1">
      <selection activeCell="R24" sqref="R24"/>
    </sheetView>
  </sheetViews>
  <sheetFormatPr defaultColWidth="10.296875" defaultRowHeight="19.5" customHeight="1"/>
  <cols>
    <col min="1" max="1" width="5.69921875" style="1" customWidth="1"/>
    <col min="2" max="2" width="14.09765625" style="1" customWidth="1"/>
    <col min="3" max="3" width="23.69921875" style="1" customWidth="1"/>
    <col min="4" max="4" width="25.19921875" style="1" customWidth="1"/>
    <col min="5" max="5" width="19.59765625" style="1" customWidth="1"/>
    <col min="6" max="6" width="36.69921875" style="1" customWidth="1"/>
    <col min="7" max="7" width="19.69921875" style="1" customWidth="1"/>
    <col min="8" max="8" width="22.69921875" style="1" customWidth="1"/>
    <col min="9" max="9" width="19.19921875" style="1" customWidth="1"/>
    <col min="10" max="11" width="22.09765625" style="1" customWidth="1"/>
    <col min="12" max="12" width="21.8984375" style="1" customWidth="1"/>
    <col min="13" max="13" width="17" style="1" customWidth="1"/>
    <col min="14" max="14" width="26.19921875" style="1" customWidth="1"/>
    <col min="15" max="15" width="23.59765625" style="1" customWidth="1"/>
    <col min="16" max="16" width="17" style="1" customWidth="1"/>
    <col min="17" max="17" width="17" style="1" hidden="1" customWidth="1"/>
    <col min="18" max="18" width="26.69921875" style="1" customWidth="1"/>
    <col min="19" max="19" width="18" style="1" customWidth="1"/>
    <col min="20" max="16384" width="10.19921875" style="1" customWidth="1"/>
  </cols>
  <sheetData>
    <row r="1" spans="1:19" ht="65.25" customHeight="1">
      <c r="A1" s="2"/>
      <c r="B1" s="156" t="s">
        <v>0</v>
      </c>
      <c r="C1" s="156"/>
      <c r="D1" s="156" t="s">
        <v>1</v>
      </c>
      <c r="E1" s="156"/>
      <c r="F1" s="3" t="s">
        <v>2</v>
      </c>
      <c r="G1" s="4">
        <f>'Expense Value USD - Table 1'!G1</f>
        <v>41426</v>
      </c>
      <c r="H1" s="5"/>
      <c r="I1" s="5"/>
      <c r="J1" s="5"/>
      <c r="K1" s="5"/>
      <c r="L1" s="5" t="s">
        <v>3</v>
      </c>
      <c r="M1" s="6">
        <f>P1-N7</f>
        <v>0</v>
      </c>
      <c r="N1" s="7" t="s">
        <v>4</v>
      </c>
      <c r="O1" s="8"/>
      <c r="P1" s="9">
        <f>SUM(H7:M7)</f>
        <v>15384.880000000001</v>
      </c>
      <c r="Q1" s="10" t="s">
        <v>5</v>
      </c>
      <c r="R1" s="153">
        <f>SUM(R11:R32)</f>
        <v>1202.6100000000004</v>
      </c>
      <c r="S1" s="190">
        <f>SUM(S11:S25)</f>
        <v>919.87</v>
      </c>
    </row>
    <row r="2" spans="1:19" ht="57.75" customHeight="1">
      <c r="A2" s="2"/>
      <c r="B2" s="156" t="s">
        <v>6</v>
      </c>
      <c r="C2" s="156"/>
      <c r="D2" s="156" t="s">
        <v>7</v>
      </c>
      <c r="E2" s="156"/>
      <c r="F2" s="11"/>
      <c r="G2" s="12"/>
      <c r="H2" s="5"/>
      <c r="I2" s="5"/>
      <c r="J2" s="5"/>
      <c r="K2" s="5"/>
      <c r="L2" s="5"/>
      <c r="M2" s="13"/>
      <c r="N2" s="14" t="s">
        <v>8</v>
      </c>
      <c r="O2" s="15"/>
      <c r="P2" s="16"/>
      <c r="Q2" s="10" t="s">
        <v>9</v>
      </c>
      <c r="R2" s="27"/>
      <c r="S2" s="190"/>
    </row>
    <row r="3" spans="1:19" ht="35.25" customHeight="1">
      <c r="A3" s="2"/>
      <c r="B3" s="156" t="s">
        <v>10</v>
      </c>
      <c r="C3" s="156"/>
      <c r="D3" s="156" t="s">
        <v>9</v>
      </c>
      <c r="E3" s="156"/>
      <c r="F3" s="17"/>
      <c r="G3" s="18"/>
      <c r="H3" s="5"/>
      <c r="I3" s="5"/>
      <c r="J3" s="5"/>
      <c r="K3" s="5"/>
      <c r="L3" s="5"/>
      <c r="M3" s="13"/>
      <c r="N3" s="14" t="s">
        <v>11</v>
      </c>
      <c r="O3" s="15"/>
      <c r="P3" s="19">
        <f>O7</f>
        <v>0</v>
      </c>
      <c r="Q3" s="10"/>
      <c r="R3" s="27"/>
      <c r="S3" s="190"/>
    </row>
    <row r="4" spans="1:19" ht="35.25" customHeight="1">
      <c r="A4" s="20"/>
      <c r="B4" s="21"/>
      <c r="C4" s="21"/>
      <c r="D4" s="22"/>
      <c r="E4" s="23"/>
      <c r="F4" s="24" t="s">
        <v>12</v>
      </c>
      <c r="G4" s="25">
        <v>1</v>
      </c>
      <c r="H4" s="26"/>
      <c r="I4" s="27"/>
      <c r="J4" s="5"/>
      <c r="K4" s="5"/>
      <c r="L4" s="5"/>
      <c r="M4" s="13"/>
      <c r="N4" s="14"/>
      <c r="O4" s="15"/>
      <c r="P4" s="16"/>
      <c r="Q4" s="10"/>
      <c r="R4" s="27"/>
      <c r="S4" s="190"/>
    </row>
    <row r="5" spans="1:19" ht="43.5" customHeight="1">
      <c r="A5" s="2"/>
      <c r="B5" s="28" t="s">
        <v>13</v>
      </c>
      <c r="C5" s="29"/>
      <c r="D5" s="30"/>
      <c r="E5" s="13" t="s">
        <v>67</v>
      </c>
      <c r="F5" s="24" t="s">
        <v>14</v>
      </c>
      <c r="G5" s="25">
        <v>1.11</v>
      </c>
      <c r="H5" s="31"/>
      <c r="I5" s="5"/>
      <c r="J5" s="5"/>
      <c r="K5" s="5"/>
      <c r="L5" s="5"/>
      <c r="M5" s="13"/>
      <c r="N5" s="159" t="s">
        <v>15</v>
      </c>
      <c r="O5" s="160"/>
      <c r="P5" s="32">
        <f>P1-P2-P3</f>
        <v>15384.880000000001</v>
      </c>
      <c r="Q5" s="10"/>
      <c r="R5" s="153">
        <f>R1</f>
        <v>1202.6100000000004</v>
      </c>
      <c r="S5" s="190">
        <f>S1</f>
        <v>919.87</v>
      </c>
    </row>
    <row r="6" spans="1:18" ht="43.5" customHeight="1">
      <c r="A6" s="33"/>
      <c r="B6" s="34" t="s">
        <v>66</v>
      </c>
      <c r="C6" s="34"/>
      <c r="D6" s="98"/>
      <c r="E6" s="36">
        <v>12.167</v>
      </c>
      <c r="F6" s="37" t="s">
        <v>17</v>
      </c>
      <c r="G6" s="38">
        <v>11.11</v>
      </c>
      <c r="H6" s="39"/>
      <c r="I6" s="40"/>
      <c r="J6" s="40"/>
      <c r="K6" s="40"/>
      <c r="L6" s="40"/>
      <c r="M6" s="40"/>
      <c r="N6" s="41"/>
      <c r="O6" s="42"/>
      <c r="P6" s="22"/>
      <c r="Q6" s="43"/>
      <c r="R6" s="27"/>
    </row>
    <row r="7" spans="1:18" ht="27" customHeight="1" thickBot="1" thickTop="1">
      <c r="A7" s="161" t="s">
        <v>18</v>
      </c>
      <c r="B7" s="162"/>
      <c r="C7" s="163"/>
      <c r="D7" s="164" t="s">
        <v>19</v>
      </c>
      <c r="E7" s="165"/>
      <c r="F7" s="166"/>
      <c r="G7" s="44">
        <f aca="true" t="shared" si="0" ref="G7:O7">SUM(G11:G32)</f>
        <v>0</v>
      </c>
      <c r="H7" s="45">
        <f t="shared" si="0"/>
        <v>0</v>
      </c>
      <c r="I7" s="46">
        <f t="shared" si="0"/>
        <v>0</v>
      </c>
      <c r="J7" s="46">
        <f t="shared" si="0"/>
        <v>2150</v>
      </c>
      <c r="K7" s="46">
        <f t="shared" si="0"/>
        <v>0</v>
      </c>
      <c r="L7" s="46">
        <f t="shared" si="0"/>
        <v>3081.88</v>
      </c>
      <c r="M7" s="47">
        <f t="shared" si="0"/>
        <v>10153</v>
      </c>
      <c r="N7" s="49">
        <f t="shared" si="0"/>
        <v>15384.880000000001</v>
      </c>
      <c r="O7" s="49">
        <f t="shared" si="0"/>
        <v>0</v>
      </c>
      <c r="P7" s="50">
        <f>N7-SUM(H7:M7)</f>
        <v>0</v>
      </c>
      <c r="Q7" s="5"/>
      <c r="R7" s="40"/>
    </row>
    <row r="8" spans="1:19" ht="36" customHeight="1" thickBot="1" thickTop="1">
      <c r="A8" s="167"/>
      <c r="B8" s="168" t="s">
        <v>20</v>
      </c>
      <c r="C8" s="168" t="s">
        <v>21</v>
      </c>
      <c r="D8" s="169" t="s">
        <v>22</v>
      </c>
      <c r="E8" s="168" t="s">
        <v>23</v>
      </c>
      <c r="F8" s="170" t="s">
        <v>24</v>
      </c>
      <c r="G8" s="154" t="s">
        <v>25</v>
      </c>
      <c r="H8" s="180" t="s">
        <v>26</v>
      </c>
      <c r="I8" s="181" t="s">
        <v>27</v>
      </c>
      <c r="J8" s="181" t="s">
        <v>28</v>
      </c>
      <c r="K8" s="181" t="s">
        <v>29</v>
      </c>
      <c r="L8" s="182" t="s">
        <v>30</v>
      </c>
      <c r="M8" s="183"/>
      <c r="N8" s="157" t="s">
        <v>4</v>
      </c>
      <c r="O8" s="171" t="s">
        <v>31</v>
      </c>
      <c r="P8" s="172" t="s">
        <v>32</v>
      </c>
      <c r="Q8" s="51"/>
      <c r="R8" s="173" t="s">
        <v>33</v>
      </c>
      <c r="S8" s="173" t="s">
        <v>77</v>
      </c>
    </row>
    <row r="9" spans="1:19" ht="36" customHeight="1" thickBot="1" thickTop="1">
      <c r="A9" s="167"/>
      <c r="B9" s="168"/>
      <c r="C9" s="168"/>
      <c r="D9" s="169"/>
      <c r="E9" s="168"/>
      <c r="F9" s="170"/>
      <c r="G9" s="155"/>
      <c r="H9" s="180"/>
      <c r="I9" s="181"/>
      <c r="J9" s="181"/>
      <c r="K9" s="181"/>
      <c r="L9" s="176" t="s">
        <v>34</v>
      </c>
      <c r="M9" s="178" t="s">
        <v>35</v>
      </c>
      <c r="N9" s="158"/>
      <c r="O9" s="171"/>
      <c r="P9" s="172"/>
      <c r="Q9" s="51"/>
      <c r="R9" s="174"/>
      <c r="S9" s="174"/>
    </row>
    <row r="10" spans="1:19" ht="37.5" customHeight="1" thickBot="1" thickTop="1">
      <c r="A10" s="167"/>
      <c r="B10" s="168"/>
      <c r="C10" s="168"/>
      <c r="D10" s="169"/>
      <c r="E10" s="168"/>
      <c r="F10" s="170"/>
      <c r="G10" s="52" t="s">
        <v>36</v>
      </c>
      <c r="H10" s="180"/>
      <c r="I10" s="181"/>
      <c r="J10" s="181"/>
      <c r="K10" s="181"/>
      <c r="L10" s="177"/>
      <c r="M10" s="179"/>
      <c r="N10" s="158"/>
      <c r="O10" s="171"/>
      <c r="P10" s="172"/>
      <c r="Q10" s="51"/>
      <c r="R10" s="175"/>
      <c r="S10" s="175"/>
    </row>
    <row r="11" spans="1:19" ht="30" customHeight="1" thickTop="1">
      <c r="A11" s="60">
        <v>1</v>
      </c>
      <c r="B11" s="103">
        <v>41432</v>
      </c>
      <c r="C11" s="61" t="s">
        <v>70</v>
      </c>
      <c r="D11" s="62" t="s">
        <v>71</v>
      </c>
      <c r="E11" s="62" t="s">
        <v>68</v>
      </c>
      <c r="F11" s="151">
        <v>3081.88</v>
      </c>
      <c r="G11" s="63"/>
      <c r="H11" s="64"/>
      <c r="I11" s="65"/>
      <c r="J11" s="66"/>
      <c r="K11" s="73"/>
      <c r="L11" s="150">
        <v>3081.88</v>
      </c>
      <c r="M11" s="151"/>
      <c r="N11" s="149">
        <f aca="true" t="shared" si="1" ref="N11:N32">SUM(H11:M11)</f>
        <v>3081.88</v>
      </c>
      <c r="O11" s="68"/>
      <c r="P11" s="69"/>
      <c r="Q11" s="51"/>
      <c r="R11" s="152">
        <v>239.53</v>
      </c>
      <c r="S11" s="152">
        <v>182.24</v>
      </c>
    </row>
    <row r="12" spans="1:19" ht="30" customHeight="1">
      <c r="A12" s="60">
        <v>2</v>
      </c>
      <c r="B12" s="103">
        <v>41430</v>
      </c>
      <c r="C12" s="61" t="s">
        <v>70</v>
      </c>
      <c r="D12" s="62" t="s">
        <v>48</v>
      </c>
      <c r="E12" s="62" t="s">
        <v>68</v>
      </c>
      <c r="F12" s="151">
        <v>5776</v>
      </c>
      <c r="G12" s="63"/>
      <c r="H12" s="64"/>
      <c r="I12" s="65"/>
      <c r="J12" s="66"/>
      <c r="K12" s="73"/>
      <c r="L12" s="73"/>
      <c r="M12" s="150">
        <v>5776</v>
      </c>
      <c r="N12" s="149">
        <f aca="true" t="shared" si="2" ref="N12:N19">SUM(H12:M12)</f>
        <v>5776</v>
      </c>
      <c r="O12" s="68"/>
      <c r="P12" s="69"/>
      <c r="Q12" s="51"/>
      <c r="R12" s="152">
        <v>453.29</v>
      </c>
      <c r="S12" s="152">
        <v>346.76</v>
      </c>
    </row>
    <row r="13" spans="1:19" ht="30" customHeight="1">
      <c r="A13" s="60">
        <v>3</v>
      </c>
      <c r="B13" s="103">
        <v>41431</v>
      </c>
      <c r="C13" s="61" t="s">
        <v>70</v>
      </c>
      <c r="D13" s="62" t="s">
        <v>48</v>
      </c>
      <c r="E13" s="62" t="s">
        <v>68</v>
      </c>
      <c r="F13" s="151">
        <v>1914</v>
      </c>
      <c r="G13" s="63"/>
      <c r="H13" s="64"/>
      <c r="I13" s="65"/>
      <c r="J13" s="66"/>
      <c r="K13" s="73"/>
      <c r="L13" s="73"/>
      <c r="M13" s="150">
        <v>1914</v>
      </c>
      <c r="N13" s="149">
        <f t="shared" si="2"/>
        <v>1914</v>
      </c>
      <c r="O13" s="68"/>
      <c r="P13" s="69">
        <f aca="true" t="shared" si="3" ref="P13:P32">IF(F13="Milano","X","")</f>
      </c>
      <c r="Q13" s="51"/>
      <c r="R13" s="152">
        <v>150.07</v>
      </c>
      <c r="S13" s="152">
        <v>114.72</v>
      </c>
    </row>
    <row r="14" spans="1:19" ht="30" customHeight="1">
      <c r="A14" s="60">
        <v>4</v>
      </c>
      <c r="B14" s="103">
        <v>41430</v>
      </c>
      <c r="C14" s="61" t="s">
        <v>70</v>
      </c>
      <c r="D14" s="62" t="s">
        <v>48</v>
      </c>
      <c r="E14" s="62" t="s">
        <v>68</v>
      </c>
      <c r="F14" s="151">
        <v>104</v>
      </c>
      <c r="G14" s="63"/>
      <c r="H14" s="64"/>
      <c r="I14" s="65"/>
      <c r="J14" s="66"/>
      <c r="K14" s="73"/>
      <c r="L14" s="73"/>
      <c r="M14" s="150">
        <v>104</v>
      </c>
      <c r="N14" s="149">
        <f t="shared" si="2"/>
        <v>104</v>
      </c>
      <c r="O14" s="68"/>
      <c r="P14" s="69">
        <f t="shared" si="3"/>
      </c>
      <c r="Q14" s="51"/>
      <c r="R14" s="152">
        <v>8.16</v>
      </c>
      <c r="S14" s="152">
        <v>6.24</v>
      </c>
    </row>
    <row r="15" spans="1:19" ht="30" customHeight="1">
      <c r="A15" s="60">
        <v>5</v>
      </c>
      <c r="B15" s="103">
        <v>41429</v>
      </c>
      <c r="C15" s="61" t="s">
        <v>70</v>
      </c>
      <c r="D15" s="62" t="s">
        <v>48</v>
      </c>
      <c r="E15" s="62" t="s">
        <v>68</v>
      </c>
      <c r="F15" s="151">
        <v>104</v>
      </c>
      <c r="G15" s="63"/>
      <c r="H15" s="64"/>
      <c r="I15" s="65"/>
      <c r="J15" s="66"/>
      <c r="K15" s="73"/>
      <c r="L15" s="73"/>
      <c r="M15" s="150">
        <v>104</v>
      </c>
      <c r="N15" s="149">
        <f t="shared" si="2"/>
        <v>104</v>
      </c>
      <c r="O15" s="68"/>
      <c r="P15" s="69">
        <f t="shared" si="3"/>
      </c>
      <c r="Q15" s="51"/>
      <c r="R15" s="152">
        <v>8.12</v>
      </c>
      <c r="S15" s="152">
        <v>6.24</v>
      </c>
    </row>
    <row r="16" spans="1:19" ht="30" customHeight="1">
      <c r="A16" s="60">
        <v>6</v>
      </c>
      <c r="B16" s="103">
        <v>41426</v>
      </c>
      <c r="C16" s="61" t="s">
        <v>70</v>
      </c>
      <c r="D16" s="62" t="s">
        <v>48</v>
      </c>
      <c r="E16" s="62" t="s">
        <v>68</v>
      </c>
      <c r="F16" s="151">
        <v>195</v>
      </c>
      <c r="G16" s="63"/>
      <c r="H16" s="64"/>
      <c r="I16" s="65"/>
      <c r="J16" s="66"/>
      <c r="K16" s="73"/>
      <c r="L16" s="73"/>
      <c r="M16" s="150">
        <v>195</v>
      </c>
      <c r="N16" s="149">
        <f t="shared" si="2"/>
        <v>195</v>
      </c>
      <c r="O16" s="68"/>
      <c r="P16" s="69">
        <f t="shared" si="3"/>
      </c>
      <c r="Q16" s="51"/>
      <c r="R16" s="152">
        <v>15.2</v>
      </c>
      <c r="S16" s="152">
        <v>11.68</v>
      </c>
    </row>
    <row r="17" spans="1:19" ht="30" customHeight="1">
      <c r="A17" s="60">
        <v>7</v>
      </c>
      <c r="B17" s="103">
        <v>41426</v>
      </c>
      <c r="C17" s="61" t="s">
        <v>70</v>
      </c>
      <c r="D17" s="62" t="s">
        <v>48</v>
      </c>
      <c r="E17" s="62" t="s">
        <v>68</v>
      </c>
      <c r="F17" s="151">
        <v>150</v>
      </c>
      <c r="G17" s="63"/>
      <c r="H17" s="64"/>
      <c r="I17" s="65"/>
      <c r="J17" s="66"/>
      <c r="K17" s="73"/>
      <c r="L17" s="73"/>
      <c r="M17" s="150">
        <v>150</v>
      </c>
      <c r="N17" s="149">
        <f t="shared" si="2"/>
        <v>150</v>
      </c>
      <c r="O17" s="68"/>
      <c r="P17" s="69">
        <f t="shared" si="3"/>
      </c>
      <c r="Q17" s="51"/>
      <c r="R17" s="152">
        <v>11.69</v>
      </c>
      <c r="S17" s="152">
        <v>8.99</v>
      </c>
    </row>
    <row r="18" spans="1:19" ht="30" customHeight="1">
      <c r="A18" s="60">
        <v>8</v>
      </c>
      <c r="B18" s="103">
        <v>41431</v>
      </c>
      <c r="C18" s="61" t="s">
        <v>70</v>
      </c>
      <c r="D18" s="62" t="s">
        <v>46</v>
      </c>
      <c r="E18" s="62" t="s">
        <v>68</v>
      </c>
      <c r="F18" s="151">
        <v>100</v>
      </c>
      <c r="G18" s="63"/>
      <c r="H18" s="64"/>
      <c r="I18" s="65"/>
      <c r="J18" s="66">
        <v>100</v>
      </c>
      <c r="K18" s="73"/>
      <c r="L18" s="73"/>
      <c r="M18" s="150"/>
      <c r="N18" s="149">
        <f t="shared" si="2"/>
        <v>100</v>
      </c>
      <c r="O18" s="68"/>
      <c r="P18" s="69">
        <f t="shared" si="3"/>
      </c>
      <c r="Q18" s="51"/>
      <c r="R18" s="152">
        <v>7.84</v>
      </c>
      <c r="S18" s="152">
        <v>5.99</v>
      </c>
    </row>
    <row r="19" spans="1:19" ht="30" customHeight="1">
      <c r="A19" s="60">
        <v>9</v>
      </c>
      <c r="B19" s="103">
        <v>41426</v>
      </c>
      <c r="C19" s="61" t="s">
        <v>70</v>
      </c>
      <c r="D19" s="62" t="s">
        <v>48</v>
      </c>
      <c r="E19" s="62" t="s">
        <v>68</v>
      </c>
      <c r="F19" s="151">
        <v>1910</v>
      </c>
      <c r="G19" s="63"/>
      <c r="H19" s="64"/>
      <c r="I19" s="65"/>
      <c r="J19" s="66"/>
      <c r="K19" s="73"/>
      <c r="L19" s="73"/>
      <c r="M19" s="150">
        <v>1910</v>
      </c>
      <c r="N19" s="149">
        <f t="shared" si="2"/>
        <v>1910</v>
      </c>
      <c r="O19" s="68"/>
      <c r="P19" s="69">
        <f t="shared" si="3"/>
      </c>
      <c r="Q19" s="51"/>
      <c r="R19" s="152">
        <v>148.87</v>
      </c>
      <c r="S19" s="152">
        <v>114.42</v>
      </c>
    </row>
    <row r="20" spans="1:19" ht="30" customHeight="1">
      <c r="A20" s="60">
        <v>10</v>
      </c>
      <c r="B20" s="103">
        <v>41432</v>
      </c>
      <c r="C20" s="61" t="s">
        <v>70</v>
      </c>
      <c r="D20" s="62" t="s">
        <v>46</v>
      </c>
      <c r="E20" s="62" t="s">
        <v>68</v>
      </c>
      <c r="F20" s="151">
        <v>350</v>
      </c>
      <c r="G20" s="63"/>
      <c r="H20" s="64"/>
      <c r="I20" s="65"/>
      <c r="J20" s="66">
        <v>350</v>
      </c>
      <c r="K20" s="73"/>
      <c r="L20" s="73"/>
      <c r="M20" s="151"/>
      <c r="N20" s="149">
        <f t="shared" si="1"/>
        <v>350</v>
      </c>
      <c r="O20" s="68"/>
      <c r="P20" s="69">
        <f t="shared" si="3"/>
      </c>
      <c r="Q20" s="51"/>
      <c r="R20" s="152">
        <v>27.2</v>
      </c>
      <c r="S20" s="152">
        <v>20.7</v>
      </c>
    </row>
    <row r="21" spans="1:19" ht="30" customHeight="1">
      <c r="A21" s="60">
        <v>11</v>
      </c>
      <c r="B21" s="103">
        <v>41426</v>
      </c>
      <c r="C21" s="61" t="s">
        <v>70</v>
      </c>
      <c r="D21" s="62" t="s">
        <v>46</v>
      </c>
      <c r="E21" s="62" t="s">
        <v>68</v>
      </c>
      <c r="F21" s="151">
        <v>1200</v>
      </c>
      <c r="G21" s="63"/>
      <c r="H21" s="64"/>
      <c r="I21" s="65"/>
      <c r="J21" s="66">
        <v>1200</v>
      </c>
      <c r="K21" s="73"/>
      <c r="L21" s="73"/>
      <c r="M21" s="151"/>
      <c r="N21" s="149">
        <f t="shared" si="1"/>
        <v>1200</v>
      </c>
      <c r="O21" s="68"/>
      <c r="P21" s="69">
        <f t="shared" si="3"/>
      </c>
      <c r="Q21" s="51"/>
      <c r="R21" s="152">
        <v>93.53</v>
      </c>
      <c r="S21" s="152">
        <v>71.89</v>
      </c>
    </row>
    <row r="22" spans="1:19" ht="30" customHeight="1">
      <c r="A22" s="60">
        <v>12</v>
      </c>
      <c r="B22" s="103">
        <v>41430</v>
      </c>
      <c r="C22" s="61" t="s">
        <v>70</v>
      </c>
      <c r="D22" s="62" t="s">
        <v>46</v>
      </c>
      <c r="E22" s="62" t="s">
        <v>68</v>
      </c>
      <c r="F22" s="151">
        <v>200</v>
      </c>
      <c r="G22" s="63"/>
      <c r="H22" s="64"/>
      <c r="I22" s="65"/>
      <c r="J22" s="66">
        <v>200</v>
      </c>
      <c r="K22" s="73"/>
      <c r="L22" s="150"/>
      <c r="M22" s="151"/>
      <c r="N22" s="149">
        <f t="shared" si="1"/>
        <v>200</v>
      </c>
      <c r="O22" s="68"/>
      <c r="P22" s="69">
        <f t="shared" si="3"/>
      </c>
      <c r="Q22" s="51"/>
      <c r="R22" s="152">
        <v>15.7</v>
      </c>
      <c r="S22" s="152">
        <v>12</v>
      </c>
    </row>
    <row r="23" spans="1:19" ht="30" customHeight="1">
      <c r="A23" s="60">
        <v>13</v>
      </c>
      <c r="B23" s="103">
        <v>41427</v>
      </c>
      <c r="C23" s="61" t="s">
        <v>70</v>
      </c>
      <c r="D23" s="62" t="s">
        <v>46</v>
      </c>
      <c r="E23" s="62" t="s">
        <v>68</v>
      </c>
      <c r="F23" s="151">
        <v>300</v>
      </c>
      <c r="G23" s="63"/>
      <c r="H23" s="64"/>
      <c r="I23" s="65"/>
      <c r="J23" s="66">
        <v>300</v>
      </c>
      <c r="K23" s="73"/>
      <c r="L23" s="150"/>
      <c r="M23" s="151"/>
      <c r="N23" s="149">
        <f t="shared" si="1"/>
        <v>300</v>
      </c>
      <c r="O23" s="68"/>
      <c r="P23" s="69">
        <f t="shared" si="3"/>
      </c>
      <c r="Q23" s="51"/>
      <c r="R23" s="152">
        <v>23.41</v>
      </c>
      <c r="S23" s="152">
        <v>18</v>
      </c>
    </row>
    <row r="24" spans="1:19" ht="30" customHeight="1">
      <c r="A24" s="60">
        <v>14</v>
      </c>
      <c r="B24" s="103"/>
      <c r="C24" s="61"/>
      <c r="D24" s="62"/>
      <c r="E24" s="62"/>
      <c r="F24" s="151"/>
      <c r="G24" s="63"/>
      <c r="H24" s="64"/>
      <c r="I24" s="65"/>
      <c r="J24" s="66"/>
      <c r="K24" s="73"/>
      <c r="L24" s="150"/>
      <c r="M24" s="151"/>
      <c r="N24" s="149">
        <f t="shared" si="1"/>
        <v>0</v>
      </c>
      <c r="O24" s="68"/>
      <c r="P24" s="69">
        <f t="shared" si="3"/>
      </c>
      <c r="Q24" s="51"/>
      <c r="R24" s="152">
        <f>N24/$E$6</f>
        <v>0</v>
      </c>
      <c r="S24" s="152">
        <f>O24/$E$6</f>
        <v>0</v>
      </c>
    </row>
    <row r="25" spans="1:19" ht="30" customHeight="1">
      <c r="A25" s="60">
        <v>15</v>
      </c>
      <c r="B25" s="103"/>
      <c r="C25" s="61"/>
      <c r="D25" s="62"/>
      <c r="E25" s="62"/>
      <c r="F25" s="151"/>
      <c r="G25" s="63"/>
      <c r="H25" s="64"/>
      <c r="I25" s="65"/>
      <c r="J25" s="66"/>
      <c r="K25" s="73"/>
      <c r="L25" s="150"/>
      <c r="M25" s="151"/>
      <c r="N25" s="149">
        <f t="shared" si="1"/>
        <v>0</v>
      </c>
      <c r="O25" s="68"/>
      <c r="P25" s="69">
        <f t="shared" si="3"/>
      </c>
      <c r="Q25" s="51"/>
      <c r="R25" s="152">
        <f>N25/$E$6</f>
        <v>0</v>
      </c>
      <c r="S25" s="152">
        <f>O25/$E$6</f>
        <v>0</v>
      </c>
    </row>
    <row r="26" spans="1:19" ht="30" customHeight="1">
      <c r="A26" s="60">
        <v>16</v>
      </c>
      <c r="B26" s="103"/>
      <c r="C26" s="61"/>
      <c r="D26" s="62"/>
      <c r="E26" s="62"/>
      <c r="F26" s="151"/>
      <c r="G26" s="63"/>
      <c r="H26" s="64"/>
      <c r="I26" s="65"/>
      <c r="J26" s="66"/>
      <c r="K26" s="73"/>
      <c r="L26" s="150"/>
      <c r="M26" s="151"/>
      <c r="N26" s="149">
        <f t="shared" si="1"/>
        <v>0</v>
      </c>
      <c r="O26" s="68"/>
      <c r="P26" s="69">
        <f t="shared" si="3"/>
      </c>
      <c r="Q26" s="51"/>
      <c r="R26" s="69"/>
      <c r="S26" s="69"/>
    </row>
    <row r="27" spans="1:19" ht="30" customHeight="1">
      <c r="A27" s="60">
        <v>17</v>
      </c>
      <c r="B27" s="103"/>
      <c r="C27" s="61"/>
      <c r="D27" s="62"/>
      <c r="E27" s="62"/>
      <c r="F27" s="151"/>
      <c r="G27" s="63"/>
      <c r="H27" s="64"/>
      <c r="I27" s="65"/>
      <c r="J27" s="66"/>
      <c r="K27" s="73"/>
      <c r="L27" s="150"/>
      <c r="M27" s="151"/>
      <c r="N27" s="149">
        <f t="shared" si="1"/>
        <v>0</v>
      </c>
      <c r="O27" s="68"/>
      <c r="P27" s="69">
        <f t="shared" si="3"/>
      </c>
      <c r="Q27" s="51"/>
      <c r="R27" s="69"/>
      <c r="S27" s="69"/>
    </row>
    <row r="28" spans="1:19" ht="30" customHeight="1">
      <c r="A28" s="60">
        <v>18</v>
      </c>
      <c r="B28" s="103"/>
      <c r="C28" s="61"/>
      <c r="D28" s="62"/>
      <c r="E28" s="62"/>
      <c r="F28" s="151"/>
      <c r="G28" s="63"/>
      <c r="H28" s="64">
        <f>#N/A</f>
        <v>0</v>
      </c>
      <c r="I28" s="65"/>
      <c r="J28" s="66"/>
      <c r="K28" s="73"/>
      <c r="L28" s="150"/>
      <c r="M28" s="151"/>
      <c r="N28" s="149">
        <f t="shared" si="1"/>
        <v>0</v>
      </c>
      <c r="O28" s="68"/>
      <c r="P28" s="69">
        <f t="shared" si="3"/>
      </c>
      <c r="Q28" s="51"/>
      <c r="R28" s="69"/>
      <c r="S28" s="69"/>
    </row>
    <row r="29" spans="1:19" ht="30" customHeight="1">
      <c r="A29" s="60">
        <v>19</v>
      </c>
      <c r="B29" s="103"/>
      <c r="C29" s="61"/>
      <c r="D29" s="62"/>
      <c r="E29" s="62"/>
      <c r="F29" s="151"/>
      <c r="G29" s="63"/>
      <c r="H29" s="64">
        <f>#N/A</f>
        <v>0</v>
      </c>
      <c r="I29" s="65"/>
      <c r="J29" s="66"/>
      <c r="K29" s="73"/>
      <c r="L29" s="150"/>
      <c r="M29" s="151"/>
      <c r="N29" s="149">
        <f t="shared" si="1"/>
        <v>0</v>
      </c>
      <c r="O29" s="68"/>
      <c r="P29" s="69">
        <f t="shared" si="3"/>
      </c>
      <c r="Q29" s="51"/>
      <c r="R29" s="69"/>
      <c r="S29" s="69"/>
    </row>
    <row r="30" spans="1:19" ht="30" customHeight="1">
      <c r="A30" s="60">
        <v>20</v>
      </c>
      <c r="B30" s="103"/>
      <c r="C30" s="61"/>
      <c r="D30" s="62"/>
      <c r="E30" s="62"/>
      <c r="F30" s="151"/>
      <c r="G30" s="63"/>
      <c r="H30" s="64">
        <f>#N/A</f>
        <v>0</v>
      </c>
      <c r="I30" s="65"/>
      <c r="J30" s="66"/>
      <c r="K30" s="73"/>
      <c r="L30" s="150"/>
      <c r="M30" s="151"/>
      <c r="N30" s="149">
        <f t="shared" si="1"/>
        <v>0</v>
      </c>
      <c r="O30" s="68"/>
      <c r="P30" s="69">
        <f t="shared" si="3"/>
      </c>
      <c r="Q30" s="51"/>
      <c r="R30" s="69"/>
      <c r="S30" s="69"/>
    </row>
    <row r="31" spans="1:19" ht="30" customHeight="1">
      <c r="A31" s="60">
        <v>21</v>
      </c>
      <c r="B31" s="103"/>
      <c r="C31" s="61"/>
      <c r="D31" s="62"/>
      <c r="E31" s="62"/>
      <c r="F31" s="151"/>
      <c r="G31" s="63"/>
      <c r="H31" s="64">
        <f>#N/A</f>
        <v>0</v>
      </c>
      <c r="I31" s="65"/>
      <c r="J31" s="66"/>
      <c r="K31" s="73"/>
      <c r="L31" s="150"/>
      <c r="M31" s="151"/>
      <c r="N31" s="149">
        <f t="shared" si="1"/>
        <v>0</v>
      </c>
      <c r="O31" s="68"/>
      <c r="P31" s="69">
        <f t="shared" si="3"/>
      </c>
      <c r="Q31" s="51"/>
      <c r="R31" s="69"/>
      <c r="S31" s="69"/>
    </row>
    <row r="32" spans="1:19" ht="30" customHeight="1">
      <c r="A32" s="60">
        <v>22</v>
      </c>
      <c r="B32" s="103"/>
      <c r="C32" s="61"/>
      <c r="D32" s="62"/>
      <c r="E32" s="62"/>
      <c r="F32" s="151"/>
      <c r="G32" s="63"/>
      <c r="H32" s="64">
        <f>#N/A</f>
        <v>0</v>
      </c>
      <c r="I32" s="65"/>
      <c r="J32" s="66"/>
      <c r="K32" s="73"/>
      <c r="L32" s="150"/>
      <c r="M32" s="151"/>
      <c r="N32" s="149">
        <f t="shared" si="1"/>
        <v>0</v>
      </c>
      <c r="O32" s="68"/>
      <c r="P32" s="69">
        <f t="shared" si="3"/>
      </c>
      <c r="Q32" s="51"/>
      <c r="R32" s="69"/>
      <c r="S32" s="69"/>
    </row>
    <row r="33" spans="1:18" ht="18.75" customHeight="1">
      <c r="A33" s="99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  <c r="O33" s="75"/>
      <c r="P33" s="75"/>
      <c r="Q33" s="77"/>
      <c r="R33" s="78"/>
    </row>
    <row r="34" spans="1:18" ht="18.75" customHeight="1">
      <c r="A34" s="100"/>
      <c r="B34" s="80"/>
      <c r="C34" s="81"/>
      <c r="D34" s="82"/>
      <c r="E34" s="83"/>
      <c r="F34" s="84"/>
      <c r="G34" s="85"/>
      <c r="H34" s="86"/>
      <c r="I34" s="86"/>
      <c r="J34" s="87"/>
      <c r="K34" s="87"/>
      <c r="L34" s="86"/>
      <c r="M34" s="86"/>
      <c r="N34" s="88"/>
      <c r="O34" s="89"/>
      <c r="P34" s="90"/>
      <c r="Q34" s="77"/>
      <c r="R34" s="5"/>
    </row>
    <row r="35" spans="1:18" ht="18.75" customHeight="1">
      <c r="A35" s="101"/>
      <c r="B35" s="92" t="s">
        <v>37</v>
      </c>
      <c r="C35" s="92"/>
      <c r="D35" s="92"/>
      <c r="E35" s="84"/>
      <c r="F35" s="84"/>
      <c r="G35" s="92" t="s">
        <v>38</v>
      </c>
      <c r="H35" s="92"/>
      <c r="I35" s="92"/>
      <c r="J35" s="84"/>
      <c r="K35" s="84"/>
      <c r="L35" s="92" t="s">
        <v>39</v>
      </c>
      <c r="M35" s="92"/>
      <c r="N35" s="93"/>
      <c r="O35" s="84"/>
      <c r="P35" s="90"/>
      <c r="Q35" s="77"/>
      <c r="R35" s="5"/>
    </row>
    <row r="36" spans="1:18" ht="18.75" customHeight="1">
      <c r="A36" s="101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94"/>
      <c r="O36" s="84"/>
      <c r="P36" s="90"/>
      <c r="Q36" s="77"/>
      <c r="R36" s="5"/>
    </row>
    <row r="37" spans="1:18" ht="18.75" customHeight="1">
      <c r="A37" s="101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94"/>
      <c r="O37" s="84"/>
      <c r="P37" s="84"/>
      <c r="Q37" s="77"/>
      <c r="R37" s="5"/>
    </row>
  </sheetData>
  <sheetProtection/>
  <mergeCells count="28">
    <mergeCell ref="S8:S10"/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priority="1" dxfId="0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landscape" paperSize="9" scale="3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showGridLines="0" zoomScalePageLayoutView="0" workbookViewId="0" topLeftCell="A1">
      <selection activeCell="A10" sqref="A10"/>
    </sheetView>
  </sheetViews>
  <sheetFormatPr defaultColWidth="7.59765625" defaultRowHeight="14.25"/>
  <cols>
    <col min="1" max="1" width="39" style="137" customWidth="1"/>
    <col min="2" max="2" width="14.59765625" style="137" customWidth="1"/>
    <col min="3" max="3" width="10.8984375" style="137" customWidth="1"/>
    <col min="4" max="4" width="15.8984375" style="137" customWidth="1"/>
    <col min="5" max="16384" width="7.59765625" style="137" customWidth="1"/>
  </cols>
  <sheetData>
    <row r="1" ht="42.75" customHeight="1"/>
    <row r="2" spans="1:4" ht="21">
      <c r="A2" s="187" t="s">
        <v>49</v>
      </c>
      <c r="B2" s="187"/>
      <c r="C2" s="187"/>
      <c r="D2" s="187"/>
    </row>
    <row r="3" spans="1:4" ht="21">
      <c r="A3" s="187" t="s">
        <v>50</v>
      </c>
      <c r="B3" s="187"/>
      <c r="C3" s="187"/>
      <c r="D3" s="187"/>
    </row>
    <row r="4" spans="1:4" ht="21">
      <c r="A4" s="187" t="s">
        <v>51</v>
      </c>
      <c r="B4" s="187"/>
      <c r="C4" s="187"/>
      <c r="D4" s="187"/>
    </row>
    <row r="5" spans="1:4" ht="21">
      <c r="A5" s="187"/>
      <c r="B5" s="187"/>
      <c r="C5" s="187"/>
      <c r="D5" s="187"/>
    </row>
    <row r="6" spans="1:4" ht="21">
      <c r="A6" s="187" t="s">
        <v>52</v>
      </c>
      <c r="B6" s="187"/>
      <c r="C6" s="187"/>
      <c r="D6" s="187"/>
    </row>
    <row r="7" spans="1:4" ht="21">
      <c r="A7" s="187" t="s">
        <v>75</v>
      </c>
      <c r="B7" s="187"/>
      <c r="C7" s="187"/>
      <c r="D7" s="187"/>
    </row>
    <row r="8" spans="1:4" ht="21">
      <c r="A8" s="187"/>
      <c r="B8" s="187"/>
      <c r="C8" s="187"/>
      <c r="D8" s="187"/>
    </row>
    <row r="9" ht="21">
      <c r="A9" s="138" t="s">
        <v>76</v>
      </c>
    </row>
    <row r="10" ht="17.25" customHeight="1">
      <c r="A10" s="139"/>
    </row>
    <row r="11" spans="1:4" s="141" customFormat="1" ht="19.5" customHeight="1">
      <c r="A11" s="140" t="s">
        <v>53</v>
      </c>
      <c r="B11" s="148">
        <f>'Expense Value USD - Table 1'!G1</f>
        <v>41426</v>
      </c>
      <c r="D11" s="142">
        <v>6666.67</v>
      </c>
    </row>
    <row r="12" spans="1:4" s="141" customFormat="1" ht="19.5" customHeight="1">
      <c r="A12" s="140" t="s">
        <v>54</v>
      </c>
      <c r="B12" s="148">
        <f>'Expense Value USD - Table 1'!G1</f>
        <v>41426</v>
      </c>
      <c r="D12" s="142">
        <f>'Calculation page'!C11</f>
        <v>4742.610000000001</v>
      </c>
    </row>
    <row r="13" spans="1:4" s="141" customFormat="1" ht="19.5" customHeight="1">
      <c r="A13" s="140" t="s">
        <v>65</v>
      </c>
      <c r="B13" s="148">
        <f>'Expense Value USD - Table 1'!G1</f>
        <v>41426</v>
      </c>
      <c r="D13" s="142">
        <f>'Calculation page'!I8</f>
        <v>427.25</v>
      </c>
    </row>
    <row r="14" spans="1:4" s="141" customFormat="1" ht="19.5" customHeight="1">
      <c r="A14" s="140" t="s">
        <v>72</v>
      </c>
      <c r="B14" s="148">
        <f>'Expense Value USD - Table 1'!G1</f>
        <v>41426</v>
      </c>
      <c r="D14" s="142">
        <f>'Calculation page'!F8</f>
        <v>1009.5</v>
      </c>
    </row>
    <row r="15" spans="1:4" s="141" customFormat="1" ht="19.5" customHeight="1">
      <c r="A15" s="140"/>
      <c r="B15" s="140"/>
      <c r="D15" s="142"/>
    </row>
    <row r="16" spans="1:4" s="141" customFormat="1" ht="19.5" customHeight="1" thickBot="1">
      <c r="A16" s="140"/>
      <c r="D16" s="142"/>
    </row>
    <row r="17" spans="1:4" s="141" customFormat="1" ht="19.5" customHeight="1" thickTop="1">
      <c r="A17" s="143"/>
      <c r="B17" s="143"/>
      <c r="C17" s="144" t="s">
        <v>55</v>
      </c>
      <c r="D17" s="145">
        <f>SUM(D11:D15)</f>
        <v>12846.03</v>
      </c>
    </row>
    <row r="18" spans="1:5" s="141" customFormat="1" ht="19.5" customHeight="1">
      <c r="A18" s="146"/>
      <c r="B18" s="146"/>
      <c r="C18" s="146"/>
      <c r="D18" s="146"/>
      <c r="E18" s="146"/>
    </row>
    <row r="19" spans="1:5" s="141" customFormat="1" ht="19.5" customHeight="1">
      <c r="A19" s="188" t="s">
        <v>56</v>
      </c>
      <c r="B19" s="188"/>
      <c r="C19" s="188"/>
      <c r="D19" s="188"/>
      <c r="E19" s="188"/>
    </row>
    <row r="20" spans="1:5" s="141" customFormat="1" ht="19.5" customHeight="1">
      <c r="A20" s="188"/>
      <c r="B20" s="188"/>
      <c r="C20" s="188"/>
      <c r="D20" s="188"/>
      <c r="E20" s="188"/>
    </row>
    <row r="21" spans="1:5" s="141" customFormat="1" ht="19.5" customHeight="1">
      <c r="A21" s="184" t="s">
        <v>57</v>
      </c>
      <c r="B21" s="184"/>
      <c r="C21" s="184"/>
      <c r="D21" s="184"/>
      <c r="E21" s="184"/>
    </row>
    <row r="22" spans="1:5" s="141" customFormat="1" ht="19.5" customHeight="1">
      <c r="A22" s="184" t="s">
        <v>58</v>
      </c>
      <c r="B22" s="184"/>
      <c r="C22" s="184"/>
      <c r="D22" s="184"/>
      <c r="E22" s="184"/>
    </row>
    <row r="23" spans="1:5" s="141" customFormat="1" ht="19.5" customHeight="1">
      <c r="A23" s="184" t="s">
        <v>59</v>
      </c>
      <c r="B23" s="184"/>
      <c r="C23" s="184"/>
      <c r="D23" s="184"/>
      <c r="E23" s="184"/>
    </row>
    <row r="24" spans="1:5" s="141" customFormat="1" ht="19.5" customHeight="1">
      <c r="A24" s="184"/>
      <c r="B24" s="184"/>
      <c r="C24" s="184"/>
      <c r="D24" s="184"/>
      <c r="E24" s="184"/>
    </row>
    <row r="25" spans="1:5" s="141" customFormat="1" ht="19.5" customHeight="1">
      <c r="A25" s="184" t="s">
        <v>60</v>
      </c>
      <c r="B25" s="184"/>
      <c r="C25" s="184"/>
      <c r="D25" s="184"/>
      <c r="E25" s="184"/>
    </row>
    <row r="26" spans="1:5" s="141" customFormat="1" ht="19.5" customHeight="1">
      <c r="A26" s="184" t="s">
        <v>61</v>
      </c>
      <c r="B26" s="184"/>
      <c r="C26" s="184"/>
      <c r="D26" s="184"/>
      <c r="E26" s="184"/>
    </row>
    <row r="27" spans="1:5" s="141" customFormat="1" ht="19.5" customHeight="1">
      <c r="A27" s="184" t="s">
        <v>62</v>
      </c>
      <c r="B27" s="184"/>
      <c r="C27" s="184"/>
      <c r="D27" s="184"/>
      <c r="E27" s="184"/>
    </row>
    <row r="28" spans="1:5" s="141" customFormat="1" ht="19.5" customHeight="1">
      <c r="A28" s="185"/>
      <c r="B28" s="185"/>
      <c r="C28" s="185"/>
      <c r="D28" s="185"/>
      <c r="E28" s="185"/>
    </row>
    <row r="29" spans="1:5" s="141" customFormat="1" ht="19.5" customHeight="1">
      <c r="A29" s="186" t="s">
        <v>63</v>
      </c>
      <c r="B29" s="186"/>
      <c r="C29" s="186"/>
      <c r="D29" s="186"/>
      <c r="E29" s="186"/>
    </row>
    <row r="30" ht="21">
      <c r="A30" s="137" t="s">
        <v>64</v>
      </c>
    </row>
    <row r="34" spans="1:4" s="147" customFormat="1" ht="21">
      <c r="A34" s="137"/>
      <c r="B34" s="137"/>
      <c r="C34" s="137"/>
      <c r="D34" s="137"/>
    </row>
  </sheetData>
  <sheetProtection formatCells="0" formatColumns="0" formatRows="0" insertHyperlinks="0" selectLockedCells="1" sort="0" autoFilter="0"/>
  <mergeCells count="18">
    <mergeCell ref="A2:D2"/>
    <mergeCell ref="A3:D3"/>
    <mergeCell ref="A4:D4"/>
    <mergeCell ref="A5:D5"/>
    <mergeCell ref="A6:D6"/>
    <mergeCell ref="A7:D7"/>
    <mergeCell ref="A8:D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</mergeCells>
  <printOptions horizontalCentered="1"/>
  <pageMargins left="0.7" right="0.7" top="0.75" bottom="0.75" header="0.3" footer="0.3"/>
  <pageSetup fitToHeight="1" fitToWidth="1" orientation="portrait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4" sqref="I4"/>
    </sheetView>
  </sheetViews>
  <sheetFormatPr defaultColWidth="11" defaultRowHeight="14.25"/>
  <cols>
    <col min="1" max="1" width="20.19921875" style="0" customWidth="1"/>
    <col min="2" max="2" width="11" style="0" customWidth="1"/>
    <col min="3" max="3" width="15.09765625" style="0" customWidth="1"/>
  </cols>
  <sheetData>
    <row r="1" ht="14.25">
      <c r="C1" s="122"/>
    </row>
    <row r="2" spans="1:6" ht="14.25">
      <c r="A2" t="s">
        <v>41</v>
      </c>
      <c r="C2" s="122"/>
      <c r="F2" s="122"/>
    </row>
    <row r="3" spans="2:9" ht="14.25">
      <c r="B3" t="s">
        <v>42</v>
      </c>
      <c r="C3" s="122">
        <f>SUM('Expense Value USD - Table 1'!P5)</f>
        <v>3540</v>
      </c>
      <c r="E3" t="s">
        <v>43</v>
      </c>
      <c r="F3" s="122">
        <v>1559.5</v>
      </c>
      <c r="H3" t="s">
        <v>44</v>
      </c>
      <c r="I3">
        <v>427.25</v>
      </c>
    </row>
    <row r="4" spans="2:9" ht="14.25">
      <c r="B4" t="s">
        <v>66</v>
      </c>
      <c r="C4" s="122">
        <f>SUM('Expense Mex Pesos'!R5)</f>
        <v>1202.6100000000004</v>
      </c>
      <c r="F4" s="122">
        <v>550</v>
      </c>
      <c r="I4">
        <v>0</v>
      </c>
    </row>
    <row r="5" spans="3:6" ht="14.25">
      <c r="C5" s="122">
        <v>0</v>
      </c>
      <c r="F5" s="122"/>
    </row>
    <row r="6" spans="3:6" ht="14.25">
      <c r="C6" s="122">
        <v>0</v>
      </c>
      <c r="F6" s="122"/>
    </row>
    <row r="7" ht="14.25">
      <c r="C7" s="122"/>
    </row>
    <row r="8" spans="3:9" ht="14.25">
      <c r="C8" s="122">
        <v>0</v>
      </c>
      <c r="F8" s="122">
        <f>SUM(F3-F4)</f>
        <v>1009.5</v>
      </c>
      <c r="I8">
        <f>SUM(I3:I6)</f>
        <v>427.25</v>
      </c>
    </row>
    <row r="9" ht="14.25">
      <c r="C9" s="122"/>
    </row>
    <row r="10" ht="14.25">
      <c r="C10" s="122"/>
    </row>
    <row r="11" spans="2:3" ht="14.25">
      <c r="B11" t="s">
        <v>45</v>
      </c>
      <c r="C11" s="122">
        <f>SUM(C3:C5)</f>
        <v>4742.610000000001</v>
      </c>
    </row>
    <row r="12" ht="14.25">
      <c r="C12" s="122"/>
    </row>
    <row r="13" ht="14.25">
      <c r="C13" s="122"/>
    </row>
    <row r="14" ht="14.25">
      <c r="C14" s="122"/>
    </row>
    <row r="15" ht="14.25">
      <c r="C15" s="1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2013-10-04T10:09:59Z</cp:lastPrinted>
  <dcterms:created xsi:type="dcterms:W3CDTF">2012-08-30T12:36:15Z</dcterms:created>
  <dcterms:modified xsi:type="dcterms:W3CDTF">2013-10-04T13:26:58Z</dcterms:modified>
  <cp:category/>
  <cp:version/>
  <cp:contentType/>
  <cp:contentStatus/>
</cp:coreProperties>
</file>