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480" tabRatio="433" activeTab="1"/>
  </bookViews>
  <sheets>
    <sheet name="Nota Spese Italia" sheetId="1" r:id="rId1"/>
    <sheet name="Nota Spese Praga" sheetId="2" r:id="rId2"/>
  </sheets>
  <definedNames>
    <definedName name="_xlnm.Print_Area" localSheetId="0">'Nota Spese Italia'!$A$1:$P$25</definedName>
    <definedName name="_xlnm.Print_Area" localSheetId="1">'Nota Spese Praga'!$A$1:$R$26</definedName>
    <definedName name="_xlnm.Print_Titles" localSheetId="0">'Nota Spese Italia'!$7:$10</definedName>
    <definedName name="_xlnm.Print_Titles" localSheetId="1">'Nota Spese Praga'!$1:$10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<sst xmlns="http://schemas.openxmlformats.org/spreadsheetml/2006/main" count="169" uniqueCount="74">
  <si>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</si>
  <si>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</si>
  <si>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</si>
  <si>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</si>
  <si>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</si>
  <si>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</si>
  <si>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</si>
  <si>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</si>
  <si>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</si>
  <si>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</si>
  <si>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</si>
  <si>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</si>
  <si>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</si>
  <si>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</si>
  <si>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</si>
  <si>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</si>
  <si>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</si>
  <si>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</si>
  <si>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</si>
  <si>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</si>
  <si>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</si>
  <si>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</si>
  <si>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</si>
  <si>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</si>
  <si>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</si>
  <si>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</si>
  <si>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</si>
  <si>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</si>
  <si>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</si>
  <si>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</si>
  <si>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</si>
  <si>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</si>
  <si>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</si>
  <si>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</si>
  <si>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</si>
  <si>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</si>
  <si>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</si>
  <si>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</si>
  <si>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</si>
  <si>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</si>
  <si>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</si>
  <si>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</si>
  <si>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</si>
  <si>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</si>
  <si>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</si>
  <si>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MARCO BETTINI</t>
  </si>
  <si>
    <t>Autostrada</t>
  </si>
  <si>
    <t>Bar</t>
  </si>
  <si>
    <t>Milano</t>
  </si>
  <si>
    <t>Albergo</t>
  </si>
  <si>
    <t>Taxi</t>
  </si>
  <si>
    <t>Roma</t>
  </si>
  <si>
    <t>Milano - Malpensa</t>
  </si>
  <si>
    <t>Malpensa - Milano</t>
  </si>
  <si>
    <t>Parcheggio</t>
  </si>
  <si>
    <t>Malpensa</t>
  </si>
  <si>
    <t>Prelievo</t>
  </si>
  <si>
    <t>Ristorante</t>
  </si>
  <si>
    <t>GIU 2013</t>
  </si>
  <si>
    <t>ISS Praga</t>
  </si>
  <si>
    <t>Varie</t>
  </si>
  <si>
    <t>Cliente Panama</t>
  </si>
  <si>
    <t>Meeting Selex</t>
  </si>
  <si>
    <t>Viaggio</t>
  </si>
  <si>
    <t>Meeting Telefonica</t>
  </si>
  <si>
    <t>Volo</t>
  </si>
  <si>
    <t>Milano - Madrid - Milano</t>
  </si>
  <si>
    <t>Madrid</t>
  </si>
  <si>
    <t>Meeting Guardia Civil</t>
  </si>
  <si>
    <t>(importi in Valuta CZ Corone)</t>
  </si>
  <si>
    <t>ISS Prague</t>
  </si>
  <si>
    <t>Praga</t>
  </si>
  <si>
    <t>Corone CZ</t>
  </si>
  <si>
    <t>Valuta restituita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</si>
</sst>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43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right" vertical="center" wrapText="1"/>
      <protection/>
    </xf>
    <xf numFmtId="40" fontId="3" fillId="0" borderId="44" xfId="0" applyNumberFormat="1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horizontal="right" vertical="center"/>
      <protection/>
    </xf>
    <xf numFmtId="0" fontId="2" fillId="40" borderId="45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0" xfId="0" applyNumberFormat="1" applyFont="1" applyBorder="1" applyAlignment="1" applyProtection="1">
      <alignment horizontal="center" vertical="center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4" fontId="2" fillId="36" borderId="52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3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71" fontId="2" fillId="0" borderId="55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165" fontId="4" fillId="0" borderId="0" xfId="0" applyNumberFormat="1" applyFont="1" applyBorder="1" applyAlignment="1" applyProtection="1" quotePrefix="1">
      <alignment vertical="center" wrapText="1"/>
      <protection/>
    </xf>
    <xf numFmtId="171" fontId="2" fillId="0" borderId="54" xfId="0" applyNumberFormat="1" applyFont="1" applyBorder="1" applyAlignment="1" applyProtection="1">
      <alignment horizontal="right"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/>
    </xf>
    <xf numFmtId="171" fontId="2" fillId="0" borderId="56" xfId="0" applyNumberFormat="1" applyFont="1" applyBorder="1" applyAlignment="1" applyProtection="1">
      <alignment horizontal="right" vertical="center"/>
      <protection locked="0"/>
    </xf>
    <xf numFmtId="171" fontId="2" fillId="0" borderId="57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32" xfId="0" applyNumberFormat="1" applyFont="1" applyBorder="1" applyAlignment="1" applyProtection="1">
      <alignment horizontal="right" vertical="center"/>
      <protection locked="0"/>
    </xf>
    <xf numFmtId="0" fontId="3" fillId="35" borderId="58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9" fontId="3" fillId="34" borderId="59" xfId="0" applyNumberFormat="1" applyFont="1" applyFill="1" applyBorder="1" applyAlignment="1" applyProtection="1">
      <alignment horizontal="left" vertical="center"/>
      <protection locked="0"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3" fillId="39" borderId="64" xfId="0" applyFont="1" applyFill="1" applyBorder="1" applyAlignment="1" applyProtection="1">
      <alignment horizontal="center" vertical="center"/>
      <protection/>
    </xf>
    <xf numFmtId="0" fontId="3" fillId="39" borderId="65" xfId="0" applyFont="1" applyFill="1" applyBorder="1" applyAlignment="1" applyProtection="1">
      <alignment horizontal="center" vertical="center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49" fontId="3" fillId="34" borderId="59" xfId="0" applyNumberFormat="1" applyFont="1" applyFill="1" applyBorder="1" applyAlignment="1" applyProtection="1">
      <alignment horizontal="left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textRotation="180"/>
      <protection/>
    </xf>
    <xf numFmtId="0" fontId="3" fillId="33" borderId="69" xfId="0" applyFont="1" applyFill="1" applyBorder="1" applyAlignment="1" applyProtection="1">
      <alignment horizontal="center" vertical="center" wrapText="1"/>
      <protection/>
    </xf>
    <xf numFmtId="0" fontId="3" fillId="33" borderId="70" xfId="0" applyFont="1" applyFill="1" applyBorder="1" applyAlignment="1" applyProtection="1">
      <alignment horizontal="center" vertical="center" wrapText="1"/>
      <protection/>
    </xf>
    <xf numFmtId="0" fontId="2" fillId="37" borderId="71" xfId="0" applyNumberFormat="1" applyFont="1" applyFill="1" applyBorder="1" applyAlignment="1" applyProtection="1">
      <alignment horizontal="center" vertical="center"/>
      <protection/>
    </xf>
    <xf numFmtId="0" fontId="2" fillId="37" borderId="46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7" xfId="0" applyFont="1" applyFill="1" applyBorder="1" applyAlignment="1" applyProtection="1">
      <alignment horizontal="center" vertical="center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4" fontId="2" fillId="0" borderId="75" xfId="0" applyNumberFormat="1" applyFont="1" applyBorder="1" applyAlignment="1" applyProtection="1">
      <alignment horizontal="center" vertical="center" wrapText="1"/>
      <protection/>
    </xf>
    <xf numFmtId="4" fontId="2" fillId="0" borderId="49" xfId="0" applyNumberFormat="1" applyFont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41" borderId="78" xfId="0" applyNumberFormat="1" applyFont="1" applyFill="1" applyBorder="1" applyAlignment="1" applyProtection="1">
      <alignment horizontal="center" vertical="center"/>
      <protection/>
    </xf>
    <xf numFmtId="0" fontId="2" fillId="41" borderId="79" xfId="0" applyNumberFormat="1" applyFont="1" applyFill="1" applyBorder="1" applyAlignment="1" applyProtection="1">
      <alignment horizontal="center" vertical="center"/>
      <protection/>
    </xf>
    <xf numFmtId="0" fontId="2" fillId="41" borderId="80" xfId="0" applyNumberFormat="1" applyFont="1" applyFill="1" applyBorder="1" applyAlignment="1" applyProtection="1">
      <alignment horizontal="center" vertical="center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3" fillId="0" borderId="83" xfId="0" applyFont="1" applyBorder="1" applyAlignment="1" applyProtection="1">
      <alignment horizontal="center" vertical="center" wrapText="1"/>
      <protection/>
    </xf>
    <xf numFmtId="0" fontId="3" fillId="0" borderId="84" xfId="0" applyFont="1" applyBorder="1" applyAlignment="1" applyProtection="1">
      <alignment horizontal="center" vertical="center" wrapText="1"/>
      <protection/>
    </xf>
    <xf numFmtId="0" fontId="3" fillId="0" borderId="85" xfId="0" applyFont="1" applyBorder="1" applyAlignment="1" applyProtection="1">
      <alignment horizontal="center" vertical="center" wrapText="1"/>
      <protection/>
    </xf>
    <xf numFmtId="38" fontId="2" fillId="36" borderId="64" xfId="0" applyNumberFormat="1" applyFont="1" applyFill="1" applyBorder="1" applyAlignment="1" applyProtection="1">
      <alignment horizontal="center" vertical="center"/>
      <protection/>
    </xf>
    <xf numFmtId="38" fontId="2" fillId="36" borderId="65" xfId="0" applyNumberFormat="1" applyFont="1" applyFill="1" applyBorder="1" applyAlignment="1" applyProtection="1">
      <alignment horizontal="center" vertical="center"/>
      <protection/>
    </xf>
    <xf numFmtId="0" fontId="3" fillId="39" borderId="52" xfId="0" applyFont="1" applyFill="1" applyBorder="1" applyAlignment="1" applyProtection="1">
      <alignment horizontal="center" vertical="center" wrapText="1"/>
      <protection/>
    </xf>
    <xf numFmtId="0" fontId="3" fillId="39" borderId="52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2" fillId="36" borderId="87" xfId="0" applyFont="1" applyFill="1" applyBorder="1" applyAlignment="1" applyProtection="1">
      <alignment horizontal="center" vertical="center" wrapText="1"/>
      <protection/>
    </xf>
    <xf numFmtId="0" fontId="2" fillId="36" borderId="88" xfId="0" applyFont="1" applyFill="1" applyBorder="1" applyAlignment="1" applyProtection="1">
      <alignment horizontal="center" vertical="center" wrapText="1"/>
      <protection/>
    </xf>
    <xf numFmtId="8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20" t="s">
        <v>0</v>
      </c>
      <c r="C1" s="120"/>
      <c r="D1" s="120"/>
      <c r="E1" s="111" t="s">
        <v>45</v>
      </c>
      <c r="F1" s="111"/>
      <c r="G1" s="51" t="s">
        <v>41</v>
      </c>
      <c r="H1" s="50">
        <v>41426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948.160594059406</v>
      </c>
      <c r="Q1" s="3" t="s">
        <v>28</v>
      </c>
    </row>
    <row r="2" spans="1:17" s="8" customFormat="1" ht="35.25" customHeight="1">
      <c r="A2" s="4"/>
      <c r="B2" s="110" t="s">
        <v>2</v>
      </c>
      <c r="C2" s="110"/>
      <c r="D2" s="110"/>
      <c r="E2" s="111"/>
      <c r="F2" s="111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0" t="s">
        <v>26</v>
      </c>
      <c r="C3" s="110"/>
      <c r="D3" s="110"/>
      <c r="E3" s="111" t="s">
        <v>28</v>
      </c>
      <c r="F3" s="111"/>
      <c r="N3" s="10" t="s">
        <v>4</v>
      </c>
      <c r="O3" s="11"/>
      <c r="P3" s="12">
        <f>+O7</f>
        <v>642.4300000000001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14</v>
      </c>
      <c r="F5" s="14"/>
      <c r="G5" s="10" t="s">
        <v>7</v>
      </c>
      <c r="H5" s="21">
        <v>1.714</v>
      </c>
      <c r="N5" s="109" t="s">
        <v>8</v>
      </c>
      <c r="O5" s="109"/>
      <c r="P5" s="22">
        <f>P1-P2-P3-P4</f>
        <v>305.7305940594059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16" t="s">
        <v>11</v>
      </c>
      <c r="F7" s="117"/>
      <c r="G7" s="25">
        <f aca="true" t="shared" si="0" ref="G7:O7">SUM(G11:G33)</f>
        <v>220</v>
      </c>
      <c r="H7" s="25">
        <f t="shared" si="0"/>
        <v>33.94059405940594</v>
      </c>
      <c r="I7" s="65">
        <f t="shared" si="0"/>
        <v>108.1</v>
      </c>
      <c r="J7" s="69">
        <f t="shared" si="0"/>
        <v>495.97</v>
      </c>
      <c r="K7" s="66">
        <f t="shared" si="0"/>
        <v>10</v>
      </c>
      <c r="L7" s="66">
        <f t="shared" si="0"/>
        <v>193</v>
      </c>
      <c r="M7" s="66">
        <f t="shared" si="0"/>
        <v>107.14999999999999</v>
      </c>
      <c r="N7" s="66">
        <f t="shared" si="0"/>
        <v>948.160594059406</v>
      </c>
      <c r="O7" s="67">
        <f t="shared" si="0"/>
        <v>642.4300000000001</v>
      </c>
      <c r="P7" s="13"/>
    </row>
    <row r="8" spans="1:18" ht="36" customHeight="1" thickBot="1" thickTop="1">
      <c r="A8" s="126"/>
      <c r="B8" s="64"/>
      <c r="C8" s="128" t="s">
        <v>13</v>
      </c>
      <c r="D8" s="130" t="s">
        <v>25</v>
      </c>
      <c r="E8" s="129" t="s">
        <v>14</v>
      </c>
      <c r="F8" s="131" t="s">
        <v>34</v>
      </c>
      <c r="G8" s="132" t="s">
        <v>15</v>
      </c>
      <c r="H8" s="133" t="s">
        <v>16</v>
      </c>
      <c r="I8" s="112" t="s">
        <v>37</v>
      </c>
      <c r="J8" s="112" t="s">
        <v>39</v>
      </c>
      <c r="K8" s="112" t="s">
        <v>38</v>
      </c>
      <c r="L8" s="114" t="s">
        <v>35</v>
      </c>
      <c r="M8" s="115"/>
      <c r="N8" s="124" t="s">
        <v>17</v>
      </c>
      <c r="O8" s="136" t="s">
        <v>18</v>
      </c>
      <c r="P8" s="123" t="s">
        <v>19</v>
      </c>
      <c r="R8" s="2"/>
    </row>
    <row r="9" spans="1:18" ht="36" customHeight="1" thickBot="1" thickTop="1">
      <c r="A9" s="127"/>
      <c r="B9" s="64" t="s">
        <v>12</v>
      </c>
      <c r="C9" s="129"/>
      <c r="D9" s="129"/>
      <c r="E9" s="129"/>
      <c r="F9" s="131"/>
      <c r="G9" s="132"/>
      <c r="H9" s="134"/>
      <c r="I9" s="113" t="s">
        <v>37</v>
      </c>
      <c r="J9" s="113"/>
      <c r="K9" s="113" t="s">
        <v>36</v>
      </c>
      <c r="L9" s="118" t="s">
        <v>23</v>
      </c>
      <c r="M9" s="121" t="s">
        <v>24</v>
      </c>
      <c r="N9" s="125"/>
      <c r="O9" s="137"/>
      <c r="P9" s="123"/>
      <c r="R9" s="2"/>
    </row>
    <row r="10" spans="1:18" ht="37.5" customHeight="1" thickBot="1" thickTop="1">
      <c r="A10" s="127"/>
      <c r="B10" s="55"/>
      <c r="C10" s="129"/>
      <c r="D10" s="129"/>
      <c r="E10" s="129"/>
      <c r="F10" s="131"/>
      <c r="G10" s="26" t="s">
        <v>20</v>
      </c>
      <c r="H10" s="135"/>
      <c r="I10" s="113"/>
      <c r="J10" s="113"/>
      <c r="K10" s="113"/>
      <c r="L10" s="119"/>
      <c r="M10" s="122"/>
      <c r="N10" s="125"/>
      <c r="O10" s="137"/>
      <c r="P10" s="123"/>
      <c r="R10" s="2"/>
    </row>
    <row r="11" spans="1:18" ht="30" customHeight="1" thickTop="1">
      <c r="A11" s="27">
        <v>1</v>
      </c>
      <c r="B11" s="47">
        <v>41429</v>
      </c>
      <c r="C11" s="29" t="s">
        <v>59</v>
      </c>
      <c r="D11" s="29" t="s">
        <v>46</v>
      </c>
      <c r="E11" s="68"/>
      <c r="F11" s="68" t="s">
        <v>52</v>
      </c>
      <c r="G11" s="97">
        <v>55</v>
      </c>
      <c r="H11" s="100">
        <f>IF($E$3="si",($H$5/$H$6*G11),IF($E$3="no",G11*$H$4,0))</f>
        <v>8.485148514851485</v>
      </c>
      <c r="I11" s="70">
        <v>3.1</v>
      </c>
      <c r="J11" s="70"/>
      <c r="K11" s="34"/>
      <c r="L11" s="35"/>
      <c r="M11" s="37"/>
      <c r="N11" s="39">
        <f aca="true" t="shared" si="1" ref="N11:N18">SUM(H11:M11)</f>
        <v>11.585148514851484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47">
        <v>41429</v>
      </c>
      <c r="C12" s="44" t="s">
        <v>59</v>
      </c>
      <c r="D12" s="44" t="s">
        <v>60</v>
      </c>
      <c r="E12" s="68"/>
      <c r="F12" s="68" t="s">
        <v>55</v>
      </c>
      <c r="G12" s="98"/>
      <c r="H12" s="100">
        <f>IF($E$3="si",($H$5/$H$6*G12),IF($E$3="no",G12*$H$4,0))</f>
        <v>0</v>
      </c>
      <c r="I12" s="70"/>
      <c r="J12" s="70"/>
      <c r="K12" s="34">
        <v>10</v>
      </c>
      <c r="L12" s="35"/>
      <c r="M12" s="37"/>
      <c r="N12" s="39">
        <f t="shared" si="1"/>
        <v>10</v>
      </c>
      <c r="O12" s="43"/>
      <c r="P12" s="41">
        <f aca="true" t="shared" si="2" ref="P12:P33">IF($F12="Milano","X","")</f>
      </c>
      <c r="R12" s="2"/>
    </row>
    <row r="13" spans="1:18" ht="30" customHeight="1">
      <c r="A13" s="42">
        <v>3</v>
      </c>
      <c r="B13" s="47">
        <v>41432</v>
      </c>
      <c r="C13" s="29" t="s">
        <v>59</v>
      </c>
      <c r="D13" s="29" t="s">
        <v>54</v>
      </c>
      <c r="E13" s="68"/>
      <c r="F13" s="68" t="s">
        <v>55</v>
      </c>
      <c r="G13" s="98"/>
      <c r="H13" s="100">
        <f>IF($E$3="si",($H$5/$H$6*G13),IF($E$3="no",G13*$H$4,0))</f>
        <v>0</v>
      </c>
      <c r="I13" s="70">
        <v>62.1</v>
      </c>
      <c r="J13" s="70"/>
      <c r="K13" s="34"/>
      <c r="L13" s="35"/>
      <c r="M13" s="37"/>
      <c r="N13" s="39">
        <f t="shared" si="1"/>
        <v>62.1</v>
      </c>
      <c r="O13" s="43"/>
      <c r="P13" s="41">
        <f t="shared" si="2"/>
      </c>
      <c r="R13" s="2"/>
    </row>
    <row r="14" spans="1:18" ht="30" customHeight="1">
      <c r="A14" s="42">
        <v>4</v>
      </c>
      <c r="B14" s="28">
        <v>41432</v>
      </c>
      <c r="C14" s="29" t="s">
        <v>59</v>
      </c>
      <c r="D14" s="29" t="s">
        <v>46</v>
      </c>
      <c r="E14" s="68"/>
      <c r="F14" s="68" t="s">
        <v>53</v>
      </c>
      <c r="G14" s="98">
        <v>55</v>
      </c>
      <c r="H14" s="100">
        <f>IF($E$3="si",($H$5/$H$6*G14),IF($E$3="no",G14*$H$4,0))</f>
        <v>8.485148514851485</v>
      </c>
      <c r="I14" s="70">
        <v>3.1</v>
      </c>
      <c r="J14" s="70"/>
      <c r="K14" s="34"/>
      <c r="L14" s="35"/>
      <c r="M14" s="37"/>
      <c r="N14" s="39">
        <f t="shared" si="1"/>
        <v>11.585148514851484</v>
      </c>
      <c r="O14" s="43"/>
      <c r="P14" s="41"/>
      <c r="R14" s="2"/>
    </row>
    <row r="15" spans="1:18" ht="30" customHeight="1">
      <c r="A15" s="42">
        <v>5</v>
      </c>
      <c r="B15" s="28">
        <v>41436</v>
      </c>
      <c r="C15" s="29" t="s">
        <v>61</v>
      </c>
      <c r="D15" s="29" t="s">
        <v>57</v>
      </c>
      <c r="E15" s="68"/>
      <c r="F15" s="68" t="s">
        <v>48</v>
      </c>
      <c r="G15" s="98"/>
      <c r="H15" s="100">
        <f>IF($E$3="si",($H$5/$H$6*G15),IF($E$3="no",G15*$H$4,0))</f>
        <v>0</v>
      </c>
      <c r="I15" s="70"/>
      <c r="J15" s="70"/>
      <c r="K15" s="34"/>
      <c r="L15" s="35">
        <v>158</v>
      </c>
      <c r="M15" s="37"/>
      <c r="N15" s="39">
        <f t="shared" si="1"/>
        <v>158</v>
      </c>
      <c r="O15" s="43">
        <v>158</v>
      </c>
      <c r="P15" s="41" t="str">
        <f t="shared" si="2"/>
        <v>X</v>
      </c>
      <c r="R15" s="2"/>
    </row>
    <row r="16" spans="1:18" ht="30" customHeight="1">
      <c r="A16" s="42">
        <v>6</v>
      </c>
      <c r="B16" s="28">
        <v>41437</v>
      </c>
      <c r="C16" s="29" t="s">
        <v>61</v>
      </c>
      <c r="D16" s="29" t="s">
        <v>57</v>
      </c>
      <c r="E16" s="68"/>
      <c r="F16" s="68" t="s">
        <v>48</v>
      </c>
      <c r="G16" s="98"/>
      <c r="H16" s="100">
        <f aca="true" t="shared" si="3" ref="H16:H33">IF($E$3="si",($H$5/$H$6*G16),IF($E$3="no",G16*$H$4,0))</f>
        <v>0</v>
      </c>
      <c r="I16" s="70"/>
      <c r="J16" s="70"/>
      <c r="K16" s="34"/>
      <c r="L16" s="35"/>
      <c r="M16" s="37">
        <v>86</v>
      </c>
      <c r="N16" s="39">
        <f t="shared" si="1"/>
        <v>86</v>
      </c>
      <c r="O16" s="43">
        <v>86</v>
      </c>
      <c r="P16" s="41" t="str">
        <f t="shared" si="2"/>
        <v>X</v>
      </c>
      <c r="R16" s="2"/>
    </row>
    <row r="17" spans="1:18" ht="30" customHeight="1">
      <c r="A17" s="42">
        <v>7</v>
      </c>
      <c r="B17" s="28">
        <v>41439</v>
      </c>
      <c r="C17" s="29" t="s">
        <v>62</v>
      </c>
      <c r="D17" s="29" t="s">
        <v>63</v>
      </c>
      <c r="E17" s="68"/>
      <c r="F17" s="68" t="s">
        <v>51</v>
      </c>
      <c r="G17" s="98"/>
      <c r="H17" s="100">
        <f t="shared" si="3"/>
        <v>0</v>
      </c>
      <c r="I17" s="70"/>
      <c r="J17" s="70">
        <v>119</v>
      </c>
      <c r="K17" s="34"/>
      <c r="L17" s="35"/>
      <c r="M17" s="37"/>
      <c r="N17" s="39">
        <f t="shared" si="1"/>
        <v>119</v>
      </c>
      <c r="O17" s="43">
        <v>116</v>
      </c>
      <c r="P17" s="41">
        <f t="shared" si="2"/>
      </c>
      <c r="R17" s="2"/>
    </row>
    <row r="18" spans="1:18" ht="30" customHeight="1">
      <c r="A18" s="42">
        <v>8</v>
      </c>
      <c r="B18" s="28">
        <v>41439</v>
      </c>
      <c r="C18" s="29" t="s">
        <v>62</v>
      </c>
      <c r="D18" s="29" t="s">
        <v>60</v>
      </c>
      <c r="E18" s="68"/>
      <c r="F18" s="68" t="s">
        <v>51</v>
      </c>
      <c r="G18" s="98"/>
      <c r="H18" s="100">
        <f>IF($E$3="si",($H$5/$H$6*G18),IF($E$3="no",G18*$H$4,0))</f>
        <v>0</v>
      </c>
      <c r="I18" s="70"/>
      <c r="J18" s="70"/>
      <c r="K18" s="34"/>
      <c r="L18" s="35"/>
      <c r="M18" s="35">
        <v>9.3</v>
      </c>
      <c r="N18" s="39">
        <f t="shared" si="1"/>
        <v>9.3</v>
      </c>
      <c r="O18" s="43"/>
      <c r="P18" s="41">
        <f t="shared" si="2"/>
      </c>
      <c r="R18" s="2"/>
    </row>
    <row r="19" spans="1:18" ht="30" customHeight="1">
      <c r="A19" s="42">
        <v>9</v>
      </c>
      <c r="B19" s="28">
        <v>41452</v>
      </c>
      <c r="C19" s="29" t="s">
        <v>64</v>
      </c>
      <c r="D19" s="29" t="s">
        <v>65</v>
      </c>
      <c r="E19" s="68"/>
      <c r="F19" s="68" t="s">
        <v>66</v>
      </c>
      <c r="G19" s="98"/>
      <c r="H19" s="100">
        <f>IF($E$3="si",($H$5/$H$6*G19),IF($E$3="no",G19*$H$4,0))</f>
        <v>0</v>
      </c>
      <c r="I19" s="70"/>
      <c r="J19" s="70">
        <v>361.22</v>
      </c>
      <c r="K19" s="34"/>
      <c r="L19" s="35"/>
      <c r="M19" s="35"/>
      <c r="N19" s="39">
        <f aca="true" t="shared" si="4" ref="N19:N33">SUM(H19:M19)</f>
        <v>361.22</v>
      </c>
      <c r="O19" s="43">
        <v>235.58</v>
      </c>
      <c r="P19" s="41">
        <f t="shared" si="2"/>
      </c>
      <c r="R19" s="2"/>
    </row>
    <row r="20" spans="1:18" ht="30" customHeight="1">
      <c r="A20" s="42">
        <v>10</v>
      </c>
      <c r="B20" s="28">
        <v>41452</v>
      </c>
      <c r="C20" s="29" t="s">
        <v>64</v>
      </c>
      <c r="D20" s="44" t="s">
        <v>46</v>
      </c>
      <c r="E20" s="68"/>
      <c r="F20" s="68" t="s">
        <v>52</v>
      </c>
      <c r="G20" s="98">
        <v>55</v>
      </c>
      <c r="H20" s="100">
        <f t="shared" si="3"/>
        <v>8.485148514851485</v>
      </c>
      <c r="I20" s="70">
        <v>2.8</v>
      </c>
      <c r="J20" s="70"/>
      <c r="K20" s="34"/>
      <c r="L20" s="35"/>
      <c r="M20" s="35"/>
      <c r="N20" s="39">
        <f t="shared" si="4"/>
        <v>11.285148514851485</v>
      </c>
      <c r="O20" s="43"/>
      <c r="P20" s="41">
        <f t="shared" si="2"/>
      </c>
      <c r="R20" s="2"/>
    </row>
    <row r="21" spans="1:18" ht="30" customHeight="1">
      <c r="A21" s="42">
        <v>11</v>
      </c>
      <c r="B21" s="28">
        <v>41452</v>
      </c>
      <c r="C21" s="29" t="s">
        <v>64</v>
      </c>
      <c r="D21" s="44" t="s">
        <v>50</v>
      </c>
      <c r="E21" s="68"/>
      <c r="F21" s="68" t="s">
        <v>67</v>
      </c>
      <c r="G21" s="99"/>
      <c r="H21" s="100">
        <f t="shared" si="3"/>
        <v>0</v>
      </c>
      <c r="I21" s="70"/>
      <c r="J21" s="70">
        <v>15.75</v>
      </c>
      <c r="K21" s="34"/>
      <c r="L21" s="35"/>
      <c r="M21" s="35"/>
      <c r="N21" s="39">
        <f t="shared" si="4"/>
        <v>15.75</v>
      </c>
      <c r="O21" s="43"/>
      <c r="P21" s="41">
        <f t="shared" si="2"/>
      </c>
      <c r="R21" s="2"/>
    </row>
    <row r="22" spans="1:18" ht="30" customHeight="1">
      <c r="A22" s="42">
        <v>12</v>
      </c>
      <c r="B22" s="28">
        <v>41453</v>
      </c>
      <c r="C22" s="29" t="s">
        <v>68</v>
      </c>
      <c r="D22" s="44" t="s">
        <v>49</v>
      </c>
      <c r="E22" s="68"/>
      <c r="F22" s="68" t="s">
        <v>67</v>
      </c>
      <c r="G22" s="99"/>
      <c r="H22" s="100">
        <f>IF($E$3="si",($H$5/$H$6*G22),IF($E$3="no",G22*$H$4,0))</f>
        <v>0</v>
      </c>
      <c r="I22" s="70"/>
      <c r="J22" s="70"/>
      <c r="K22" s="34"/>
      <c r="L22" s="35">
        <v>35</v>
      </c>
      <c r="M22" s="35">
        <v>11.85</v>
      </c>
      <c r="N22" s="39">
        <f t="shared" si="4"/>
        <v>46.85</v>
      </c>
      <c r="O22" s="43">
        <v>46.85</v>
      </c>
      <c r="P22" s="41">
        <f t="shared" si="2"/>
      </c>
      <c r="R22" s="2"/>
    </row>
    <row r="23" spans="1:18" ht="30" customHeight="1">
      <c r="A23" s="42">
        <v>13</v>
      </c>
      <c r="B23" s="28">
        <v>41453</v>
      </c>
      <c r="C23" s="29" t="s">
        <v>68</v>
      </c>
      <c r="D23" s="44" t="s">
        <v>54</v>
      </c>
      <c r="E23" s="68"/>
      <c r="F23" s="68" t="s">
        <v>55</v>
      </c>
      <c r="G23" s="98"/>
      <c r="H23" s="100">
        <f>IF($E$3="si",($H$5/$H$6*G23),IF($E$3="no",G23*$H$4,0))</f>
        <v>0</v>
      </c>
      <c r="I23" s="70">
        <v>34.2</v>
      </c>
      <c r="J23" s="70"/>
      <c r="K23" s="34"/>
      <c r="L23" s="35"/>
      <c r="M23" s="35"/>
      <c r="N23" s="39">
        <f t="shared" si="4"/>
        <v>34.2</v>
      </c>
      <c r="O23" s="43"/>
      <c r="P23" s="41">
        <f t="shared" si="2"/>
      </c>
      <c r="R23" s="2"/>
    </row>
    <row r="24" spans="1:18" ht="30" customHeight="1">
      <c r="A24" s="42">
        <v>14</v>
      </c>
      <c r="B24" s="28">
        <v>41453</v>
      </c>
      <c r="C24" s="29" t="s">
        <v>68</v>
      </c>
      <c r="D24" s="44" t="s">
        <v>46</v>
      </c>
      <c r="E24" s="68"/>
      <c r="F24" s="68" t="s">
        <v>53</v>
      </c>
      <c r="G24" s="98">
        <v>55</v>
      </c>
      <c r="H24" s="100">
        <f t="shared" si="3"/>
        <v>8.485148514851485</v>
      </c>
      <c r="I24" s="70">
        <v>2.8</v>
      </c>
      <c r="J24" s="70"/>
      <c r="K24" s="34"/>
      <c r="L24" s="35"/>
      <c r="M24" s="35"/>
      <c r="N24" s="39">
        <f t="shared" si="4"/>
        <v>11.285148514851485</v>
      </c>
      <c r="O24" s="43"/>
      <c r="P24" s="41">
        <f t="shared" si="2"/>
      </c>
      <c r="R24" s="2"/>
    </row>
    <row r="25" spans="1:18" ht="30" customHeight="1">
      <c r="A25" s="42">
        <v>15</v>
      </c>
      <c r="B25" s="28"/>
      <c r="C25" s="29"/>
      <c r="D25" s="44"/>
      <c r="E25" s="68"/>
      <c r="F25" s="68"/>
      <c r="G25" s="99"/>
      <c r="H25" s="100">
        <f t="shared" si="3"/>
        <v>0</v>
      </c>
      <c r="I25" s="70"/>
      <c r="J25" s="70"/>
      <c r="K25" s="34"/>
      <c r="L25" s="35"/>
      <c r="M25" s="35"/>
      <c r="N25" s="39">
        <f t="shared" si="4"/>
        <v>0</v>
      </c>
      <c r="O25" s="43"/>
      <c r="P25" s="41">
        <f t="shared" si="2"/>
      </c>
      <c r="R25" s="2"/>
    </row>
    <row r="26" spans="1:18" ht="30" customHeight="1">
      <c r="A26" s="42">
        <v>16</v>
      </c>
      <c r="B26" s="28"/>
      <c r="C26" s="29"/>
      <c r="D26" s="44"/>
      <c r="E26" s="68"/>
      <c r="F26" s="68"/>
      <c r="G26" s="99"/>
      <c r="H26" s="100">
        <f t="shared" si="3"/>
        <v>0</v>
      </c>
      <c r="I26" s="70"/>
      <c r="J26" s="70"/>
      <c r="K26" s="34"/>
      <c r="L26" s="35"/>
      <c r="M26" s="35"/>
      <c r="N26" s="39">
        <f t="shared" si="4"/>
        <v>0</v>
      </c>
      <c r="O26" s="43"/>
      <c r="P26" s="41">
        <f t="shared" si="2"/>
      </c>
      <c r="R26" s="2"/>
    </row>
    <row r="27" spans="1:18" ht="30" customHeight="1">
      <c r="A27" s="42">
        <v>17</v>
      </c>
      <c r="B27" s="28"/>
      <c r="C27" s="29"/>
      <c r="D27" s="44"/>
      <c r="E27" s="68"/>
      <c r="F27" s="68"/>
      <c r="G27" s="99"/>
      <c r="H27" s="100">
        <f t="shared" si="3"/>
        <v>0</v>
      </c>
      <c r="I27" s="70"/>
      <c r="J27" s="70"/>
      <c r="K27" s="34"/>
      <c r="L27" s="35"/>
      <c r="M27" s="35"/>
      <c r="N27" s="39">
        <f t="shared" si="4"/>
        <v>0</v>
      </c>
      <c r="O27" s="43"/>
      <c r="P27" s="41">
        <f t="shared" si="2"/>
      </c>
      <c r="R27" s="2"/>
    </row>
    <row r="28" spans="1:18" ht="30" customHeight="1">
      <c r="A28" s="42">
        <v>18</v>
      </c>
      <c r="B28" s="28"/>
      <c r="C28" s="29"/>
      <c r="D28" s="44"/>
      <c r="E28" s="68"/>
      <c r="F28" s="68"/>
      <c r="G28" s="99"/>
      <c r="H28" s="100">
        <f t="shared" si="3"/>
        <v>0</v>
      </c>
      <c r="I28" s="70"/>
      <c r="J28" s="70"/>
      <c r="K28" s="34"/>
      <c r="L28" s="35"/>
      <c r="M28" s="35"/>
      <c r="N28" s="39">
        <f t="shared" si="4"/>
        <v>0</v>
      </c>
      <c r="O28" s="43"/>
      <c r="P28" s="41">
        <f t="shared" si="2"/>
      </c>
      <c r="R28" s="2"/>
    </row>
    <row r="29" spans="1:18" ht="30" customHeight="1">
      <c r="A29" s="42">
        <v>19</v>
      </c>
      <c r="B29" s="28"/>
      <c r="C29" s="29"/>
      <c r="D29" s="44"/>
      <c r="E29" s="68"/>
      <c r="F29" s="68"/>
      <c r="G29" s="99"/>
      <c r="H29" s="100">
        <f t="shared" si="3"/>
        <v>0</v>
      </c>
      <c r="I29" s="70"/>
      <c r="J29" s="70"/>
      <c r="K29" s="34"/>
      <c r="L29" s="35"/>
      <c r="M29" s="35"/>
      <c r="N29" s="39">
        <f t="shared" si="4"/>
        <v>0</v>
      </c>
      <c r="O29" s="43"/>
      <c r="P29" s="41">
        <f t="shared" si="2"/>
      </c>
      <c r="R29" s="2"/>
    </row>
    <row r="30" spans="1:18" ht="30" customHeight="1">
      <c r="A30" s="42">
        <v>20</v>
      </c>
      <c r="B30" s="28"/>
      <c r="C30" s="29"/>
      <c r="D30" s="44"/>
      <c r="E30" s="68"/>
      <c r="F30" s="68"/>
      <c r="G30" s="99"/>
      <c r="H30" s="100">
        <f t="shared" si="3"/>
        <v>0</v>
      </c>
      <c r="I30" s="70"/>
      <c r="J30" s="70"/>
      <c r="K30" s="34"/>
      <c r="L30" s="35"/>
      <c r="M30" s="35"/>
      <c r="N30" s="39">
        <f t="shared" si="4"/>
        <v>0</v>
      </c>
      <c r="O30" s="43"/>
      <c r="P30" s="41">
        <f t="shared" si="2"/>
      </c>
      <c r="R30" s="2"/>
    </row>
    <row r="31" spans="1:18" ht="30" customHeight="1">
      <c r="A31" s="42">
        <v>21</v>
      </c>
      <c r="B31" s="28"/>
      <c r="C31" s="29"/>
      <c r="D31" s="44"/>
      <c r="E31" s="68"/>
      <c r="F31" s="68"/>
      <c r="G31" s="99"/>
      <c r="H31" s="100">
        <f t="shared" si="3"/>
        <v>0</v>
      </c>
      <c r="I31" s="70"/>
      <c r="J31" s="70"/>
      <c r="K31" s="34"/>
      <c r="L31" s="35"/>
      <c r="M31" s="35"/>
      <c r="N31" s="39">
        <f t="shared" si="4"/>
        <v>0</v>
      </c>
      <c r="O31" s="43"/>
      <c r="P31" s="41">
        <f t="shared" si="2"/>
      </c>
      <c r="R31" s="2"/>
    </row>
    <row r="32" spans="1:18" ht="30" customHeight="1">
      <c r="A32" s="42">
        <v>22</v>
      </c>
      <c r="B32" s="28"/>
      <c r="C32" s="29"/>
      <c r="D32" s="44"/>
      <c r="E32" s="68"/>
      <c r="F32" s="68"/>
      <c r="G32" s="99"/>
      <c r="H32" s="100">
        <f t="shared" si="3"/>
        <v>0</v>
      </c>
      <c r="I32" s="70"/>
      <c r="J32" s="70"/>
      <c r="K32" s="34"/>
      <c r="L32" s="35"/>
      <c r="M32" s="35"/>
      <c r="N32" s="39">
        <f t="shared" si="4"/>
        <v>0</v>
      </c>
      <c r="O32" s="43"/>
      <c r="P32" s="41">
        <f t="shared" si="2"/>
      </c>
      <c r="R32" s="2"/>
    </row>
    <row r="33" spans="1:18" ht="30" customHeight="1">
      <c r="A33" s="42">
        <v>23</v>
      </c>
      <c r="B33" s="28"/>
      <c r="C33" s="29"/>
      <c r="D33" s="44"/>
      <c r="E33" s="68"/>
      <c r="F33" s="68"/>
      <c r="G33" s="99"/>
      <c r="H33" s="100">
        <f t="shared" si="3"/>
        <v>0</v>
      </c>
      <c r="I33" s="70"/>
      <c r="J33" s="70"/>
      <c r="K33" s="34"/>
      <c r="L33" s="35"/>
      <c r="M33" s="35"/>
      <c r="N33" s="39">
        <f t="shared" si="4"/>
        <v>0</v>
      </c>
      <c r="O33" s="43"/>
      <c r="P33" s="41">
        <f t="shared" si="2"/>
      </c>
      <c r="R33" s="2"/>
    </row>
    <row r="35" spans="1:17" ht="18.75">
      <c r="A35" s="60"/>
      <c r="B35" s="61"/>
      <c r="C35" s="61"/>
      <c r="D35" s="61"/>
      <c r="E35" s="61"/>
      <c r="F35" s="61"/>
      <c r="G35" s="61"/>
      <c r="H35" s="61"/>
      <c r="I35" s="61"/>
      <c r="J35" s="101"/>
      <c r="K35" s="101"/>
      <c r="L35" s="61"/>
      <c r="M35" s="61"/>
      <c r="N35" s="61"/>
      <c r="O35" s="61"/>
      <c r="P35" s="101"/>
      <c r="Q35" s="3"/>
    </row>
    <row r="36" spans="1:17" ht="18.75">
      <c r="A36" s="81"/>
      <c r="B36" s="82"/>
      <c r="C36" s="83"/>
      <c r="D36" s="84"/>
      <c r="E36" s="84"/>
      <c r="F36" s="85"/>
      <c r="G36" s="86"/>
      <c r="H36" s="87"/>
      <c r="I36" s="88"/>
      <c r="J36" s="101"/>
      <c r="K36" s="101"/>
      <c r="L36" s="88"/>
      <c r="M36" s="88"/>
      <c r="N36" s="89"/>
      <c r="O36" s="90"/>
      <c r="P36" s="101"/>
      <c r="Q36" s="3"/>
    </row>
    <row r="37" spans="1:17" ht="18.75">
      <c r="A37" s="60"/>
      <c r="B37" s="75" t="s">
        <v>42</v>
      </c>
      <c r="C37" s="75"/>
      <c r="D37" s="75"/>
      <c r="E37" s="61"/>
      <c r="F37" s="61"/>
      <c r="G37" s="75" t="s">
        <v>44</v>
      </c>
      <c r="H37" s="75"/>
      <c r="I37" s="75"/>
      <c r="J37" s="101"/>
      <c r="K37" s="101"/>
      <c r="L37" s="75" t="s">
        <v>43</v>
      </c>
      <c r="M37" s="75"/>
      <c r="N37" s="75"/>
      <c r="O37" s="61"/>
      <c r="P37" s="101"/>
      <c r="Q37" s="3"/>
    </row>
    <row r="38" spans="1:17" ht="18.75">
      <c r="A38" s="60"/>
      <c r="B38" s="61"/>
      <c r="C38" s="61"/>
      <c r="D38" s="61"/>
      <c r="E38" s="61"/>
      <c r="F38" s="61"/>
      <c r="G38" s="61"/>
      <c r="H38" s="61"/>
      <c r="I38" s="61"/>
      <c r="J38" s="101"/>
      <c r="K38" s="101"/>
      <c r="L38" s="61"/>
      <c r="M38" s="61"/>
      <c r="N38" s="61"/>
      <c r="O38" s="61"/>
      <c r="P38" s="101"/>
      <c r="Q38" s="3"/>
    </row>
    <row r="39" spans="1:17" ht="18.75">
      <c r="A39" s="60"/>
      <c r="B39" s="61"/>
      <c r="C39" s="61"/>
      <c r="D39" s="61"/>
      <c r="E39" s="61"/>
      <c r="F39" s="61"/>
      <c r="G39" s="61"/>
      <c r="H39" s="61"/>
      <c r="I39" s="61"/>
      <c r="J39" s="101"/>
      <c r="K39" s="101"/>
      <c r="L39" s="61"/>
      <c r="M39" s="61"/>
      <c r="N39" s="61"/>
      <c r="O39" s="61"/>
      <c r="P39" s="101"/>
      <c r="Q39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36 N11:N33">
      <formula1>0</formula1>
    </dataValidation>
    <dataValidation type="decimal" operator="greaterThanOrEqual" allowBlank="1" showErrorMessage="1" errorTitle="Valore" error="Inserire un numero maggiore o uguale a 0 (zero)!" sqref="H36:M36 H11:K11 L11:M33 K17:K33 H12:J33">
      <formula1>0</formula1>
    </dataValidation>
    <dataValidation type="textLength" operator="greaterThan" allowBlank="1" showErrorMessage="1" sqref="D36:E36 F20:F33">
      <formula1>1</formula1>
    </dataValidation>
    <dataValidation type="textLength" operator="greaterThan" sqref="F36 G25:G33 G20:G23">
      <formula1>1</formula1>
    </dataValidation>
    <dataValidation type="date" operator="greaterThanOrEqual" showErrorMessage="1" errorTitle="Data" error="Inserire una data superiore al 1/11/2000" sqref="B36 B11:B13">
      <formula1>36831</formula1>
    </dataValidation>
    <dataValidation type="textLength" operator="greaterThan" allowBlank="1" sqref="C36 C12:D12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2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P5" sqref="P5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20" t="s">
        <v>0</v>
      </c>
      <c r="C1" s="120"/>
      <c r="D1" s="111" t="s">
        <v>45</v>
      </c>
      <c r="E1" s="111"/>
      <c r="F1" s="51" t="s">
        <v>41</v>
      </c>
      <c r="G1" s="102" t="s">
        <v>58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12149</v>
      </c>
      <c r="Q1" s="3" t="s">
        <v>28</v>
      </c>
      <c r="R1" s="156">
        <f>SUM(R12:R14,R16:R21)</f>
        <v>471.68</v>
      </c>
    </row>
    <row r="2" spans="1:18" s="8" customFormat="1" ht="57.75" customHeight="1">
      <c r="A2" s="4"/>
      <c r="B2" s="110" t="s">
        <v>2</v>
      </c>
      <c r="C2" s="110"/>
      <c r="D2" s="111"/>
      <c r="E2" s="111"/>
      <c r="F2" s="9"/>
      <c r="G2" s="9"/>
      <c r="N2" s="10" t="s">
        <v>3</v>
      </c>
      <c r="O2" s="11"/>
      <c r="P2" s="12"/>
      <c r="Q2" s="3" t="s">
        <v>27</v>
      </c>
      <c r="R2" s="157"/>
    </row>
    <row r="3" spans="1:18" s="8" customFormat="1" ht="35.25" customHeight="1">
      <c r="A3" s="4"/>
      <c r="B3" s="110" t="s">
        <v>26</v>
      </c>
      <c r="C3" s="110"/>
      <c r="D3" s="111" t="s">
        <v>28</v>
      </c>
      <c r="E3" s="111"/>
      <c r="N3" s="10" t="s">
        <v>4</v>
      </c>
      <c r="O3" s="11"/>
      <c r="P3" s="62">
        <f>+O7</f>
        <v>10847</v>
      </c>
      <c r="Q3" s="13"/>
      <c r="R3" s="156">
        <f>SUM(R11,R15,R16,R19)</f>
        <v>430.40000000000003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7"/>
    </row>
    <row r="5" spans="1:18" s="8" customFormat="1" ht="43.5" customHeight="1" thickBot="1" thickTop="1">
      <c r="A5" s="4"/>
      <c r="B5" s="19" t="s">
        <v>6</v>
      </c>
      <c r="C5" s="20"/>
      <c r="D5" s="59">
        <v>1</v>
      </c>
      <c r="E5" s="14"/>
      <c r="F5" s="10" t="s">
        <v>7</v>
      </c>
      <c r="G5" s="76">
        <v>1.11</v>
      </c>
      <c r="N5" s="109" t="s">
        <v>8</v>
      </c>
      <c r="O5" s="109"/>
      <c r="P5" s="58">
        <f>P1-P2-P3-P4</f>
        <v>1302</v>
      </c>
      <c r="Q5" s="13"/>
      <c r="R5" s="156">
        <f>R1-R3</f>
        <v>41.27999999999997</v>
      </c>
    </row>
    <row r="6" spans="1:17" s="8" customFormat="1" ht="43.5" customHeight="1" thickBot="1" thickTop="1">
      <c r="A6" s="4"/>
      <c r="B6" s="56" t="s">
        <v>69</v>
      </c>
      <c r="C6" s="56"/>
      <c r="D6" s="14"/>
      <c r="E6" s="14"/>
      <c r="F6" s="10" t="s">
        <v>10</v>
      </c>
      <c r="G6" s="95">
        <v>11.11</v>
      </c>
      <c r="Q6" s="13"/>
    </row>
    <row r="7" spans="1:16" s="8" customFormat="1" ht="27" customHeight="1" thickBot="1" thickTop="1">
      <c r="A7" s="140" t="s">
        <v>30</v>
      </c>
      <c r="B7" s="141"/>
      <c r="C7" s="142"/>
      <c r="D7" s="148" t="s">
        <v>11</v>
      </c>
      <c r="E7" s="149"/>
      <c r="F7" s="149"/>
      <c r="G7" s="96">
        <f aca="true" t="shared" si="0" ref="G7:O7">SUM(G11:G38)</f>
        <v>0</v>
      </c>
      <c r="H7" s="94">
        <f t="shared" si="0"/>
        <v>0</v>
      </c>
      <c r="I7" s="78">
        <f t="shared" si="0"/>
        <v>0</v>
      </c>
      <c r="J7" s="78">
        <f t="shared" si="0"/>
        <v>4783</v>
      </c>
      <c r="K7" s="78">
        <f t="shared" si="0"/>
        <v>1300</v>
      </c>
      <c r="L7" s="78">
        <f t="shared" si="0"/>
        <v>3414</v>
      </c>
      <c r="M7" s="79">
        <f t="shared" si="0"/>
        <v>2652</v>
      </c>
      <c r="N7" s="77">
        <f t="shared" si="0"/>
        <v>12149</v>
      </c>
      <c r="O7" s="80">
        <f t="shared" si="0"/>
        <v>10847</v>
      </c>
      <c r="P7" s="13">
        <f>+N7-SUM(H7:M7)</f>
        <v>0</v>
      </c>
    </row>
    <row r="8" spans="1:18" ht="36" customHeight="1" thickBot="1" thickTop="1">
      <c r="A8" s="127"/>
      <c r="B8" s="129" t="s">
        <v>12</v>
      </c>
      <c r="C8" s="129" t="s">
        <v>13</v>
      </c>
      <c r="D8" s="150" t="s">
        <v>25</v>
      </c>
      <c r="E8" s="129" t="s">
        <v>33</v>
      </c>
      <c r="F8" s="152" t="s">
        <v>32</v>
      </c>
      <c r="G8" s="153" t="s">
        <v>15</v>
      </c>
      <c r="H8" s="155" t="s">
        <v>16</v>
      </c>
      <c r="I8" s="113" t="s">
        <v>37</v>
      </c>
      <c r="J8" s="112" t="s">
        <v>39</v>
      </c>
      <c r="K8" s="112" t="s">
        <v>38</v>
      </c>
      <c r="L8" s="143" t="s">
        <v>22</v>
      </c>
      <c r="M8" s="144"/>
      <c r="N8" s="125" t="s">
        <v>17</v>
      </c>
      <c r="O8" s="137" t="s">
        <v>18</v>
      </c>
      <c r="P8" s="123" t="s">
        <v>19</v>
      </c>
      <c r="Q8" s="2"/>
      <c r="R8" s="145" t="s">
        <v>40</v>
      </c>
    </row>
    <row r="9" spans="1:18" ht="36" customHeight="1" thickBot="1" thickTop="1">
      <c r="A9" s="127"/>
      <c r="B9" s="129" t="s">
        <v>12</v>
      </c>
      <c r="C9" s="129"/>
      <c r="D9" s="151"/>
      <c r="E9" s="129"/>
      <c r="F9" s="152"/>
      <c r="G9" s="154"/>
      <c r="H9" s="155" t="s">
        <v>37</v>
      </c>
      <c r="I9" s="113" t="s">
        <v>37</v>
      </c>
      <c r="J9" s="113"/>
      <c r="K9" s="113" t="s">
        <v>36</v>
      </c>
      <c r="L9" s="118" t="s">
        <v>23</v>
      </c>
      <c r="M9" s="139" t="s">
        <v>24</v>
      </c>
      <c r="N9" s="125"/>
      <c r="O9" s="137"/>
      <c r="P9" s="123"/>
      <c r="Q9" s="2"/>
      <c r="R9" s="146"/>
    </row>
    <row r="10" spans="1:18" ht="37.5" customHeight="1" thickBot="1" thickTop="1">
      <c r="A10" s="127"/>
      <c r="B10" s="129"/>
      <c r="C10" s="129"/>
      <c r="D10" s="151"/>
      <c r="E10" s="129"/>
      <c r="F10" s="152"/>
      <c r="G10" s="93" t="s">
        <v>20</v>
      </c>
      <c r="H10" s="155"/>
      <c r="I10" s="113"/>
      <c r="J10" s="113"/>
      <c r="K10" s="113"/>
      <c r="L10" s="138"/>
      <c r="M10" s="122"/>
      <c r="N10" s="125"/>
      <c r="O10" s="137"/>
      <c r="P10" s="123"/>
      <c r="Q10" s="2"/>
      <c r="R10" s="147"/>
    </row>
    <row r="11" spans="1:18" ht="30" customHeight="1" thickTop="1">
      <c r="A11" s="27">
        <v>1</v>
      </c>
      <c r="B11" s="47">
        <v>41429</v>
      </c>
      <c r="C11" s="29" t="s">
        <v>70</v>
      </c>
      <c r="D11" s="30" t="s">
        <v>56</v>
      </c>
      <c r="E11" s="30" t="s">
        <v>71</v>
      </c>
      <c r="F11" s="31" t="s">
        <v>72</v>
      </c>
      <c r="G11" s="92"/>
      <c r="H11" s="103">
        <f>IF($D$3="si",($G$5/$G$6*G11),IF($D$3="no",G11*$G$4,0))</f>
        <v>0</v>
      </c>
      <c r="I11" s="105"/>
      <c r="J11" s="35"/>
      <c r="K11" s="35"/>
      <c r="L11" s="35"/>
      <c r="M11" s="106"/>
      <c r="N11" s="39">
        <f>SUM(H11:M11)</f>
        <v>0</v>
      </c>
      <c r="O11" s="40">
        <v>3000</v>
      </c>
      <c r="P11" s="41"/>
      <c r="Q11" s="2"/>
      <c r="R11" s="71">
        <v>126.39</v>
      </c>
    </row>
    <row r="12" spans="1:18" ht="30" customHeight="1">
      <c r="A12" s="42">
        <v>2</v>
      </c>
      <c r="B12" s="28">
        <v>41429</v>
      </c>
      <c r="C12" s="29" t="s">
        <v>70</v>
      </c>
      <c r="D12" s="30" t="s">
        <v>47</v>
      </c>
      <c r="E12" s="30" t="s">
        <v>71</v>
      </c>
      <c r="F12" s="31" t="s">
        <v>72</v>
      </c>
      <c r="G12" s="32"/>
      <c r="H12" s="104">
        <f>IF($D$3="si",($G$5/$G$6*G12),IF($D$3="no",G12*$G$4,0))</f>
        <v>0</v>
      </c>
      <c r="I12" s="107"/>
      <c r="J12" s="108"/>
      <c r="K12" s="108"/>
      <c r="L12" s="108"/>
      <c r="M12" s="106">
        <v>1219</v>
      </c>
      <c r="N12" s="39">
        <f>SUM(H12:M12)</f>
        <v>1219</v>
      </c>
      <c r="O12" s="43"/>
      <c r="P12" s="41"/>
      <c r="Q12" s="2"/>
      <c r="R12" s="71">
        <v>47.37</v>
      </c>
    </row>
    <row r="13" spans="1:18" ht="30" customHeight="1">
      <c r="A13" s="42">
        <v>3</v>
      </c>
      <c r="B13" s="28">
        <v>41429</v>
      </c>
      <c r="C13" s="29" t="s">
        <v>70</v>
      </c>
      <c r="D13" s="30" t="s">
        <v>50</v>
      </c>
      <c r="E13" s="30" t="s">
        <v>71</v>
      </c>
      <c r="F13" s="31" t="s">
        <v>72</v>
      </c>
      <c r="G13" s="32"/>
      <c r="H13" s="104">
        <f aca="true" t="shared" si="1" ref="H13:H24">IF($D$3="si",($G$5/$G$6*G13),IF($D$3="no",G13*$G$4,0))</f>
        <v>0</v>
      </c>
      <c r="I13" s="107"/>
      <c r="J13" s="108">
        <v>570</v>
      </c>
      <c r="K13" s="108"/>
      <c r="L13" s="108"/>
      <c r="M13" s="106"/>
      <c r="N13" s="39">
        <f aca="true" t="shared" si="2" ref="N13:N24">SUM(H13:M13)</f>
        <v>570</v>
      </c>
      <c r="O13" s="43"/>
      <c r="P13" s="41">
        <f aca="true" t="shared" si="3" ref="P13:P24">IF(F13="Milano","X","")</f>
      </c>
      <c r="Q13" s="2"/>
      <c r="R13" s="72">
        <v>22.15</v>
      </c>
    </row>
    <row r="14" spans="1:18" ht="30" customHeight="1">
      <c r="A14" s="42">
        <v>4</v>
      </c>
      <c r="B14" s="28">
        <v>41430</v>
      </c>
      <c r="C14" s="29" t="s">
        <v>70</v>
      </c>
      <c r="D14" s="30" t="s">
        <v>50</v>
      </c>
      <c r="E14" s="30" t="s">
        <v>71</v>
      </c>
      <c r="F14" s="31" t="s">
        <v>72</v>
      </c>
      <c r="G14" s="32"/>
      <c r="H14" s="104">
        <f t="shared" si="1"/>
        <v>0</v>
      </c>
      <c r="I14" s="107"/>
      <c r="J14" s="108">
        <v>964</v>
      </c>
      <c r="K14" s="108"/>
      <c r="L14" s="108"/>
      <c r="M14" s="106"/>
      <c r="N14" s="39">
        <f t="shared" si="2"/>
        <v>964</v>
      </c>
      <c r="O14" s="43"/>
      <c r="P14" s="41">
        <f t="shared" si="3"/>
      </c>
      <c r="Q14" s="2"/>
      <c r="R14" s="73">
        <v>37.39</v>
      </c>
    </row>
    <row r="15" spans="1:18" ht="30" customHeight="1">
      <c r="A15" s="42">
        <v>5</v>
      </c>
      <c r="B15" s="28">
        <v>41431</v>
      </c>
      <c r="C15" s="29" t="s">
        <v>70</v>
      </c>
      <c r="D15" s="30" t="s">
        <v>56</v>
      </c>
      <c r="E15" s="30" t="s">
        <v>71</v>
      </c>
      <c r="F15" s="31" t="s">
        <v>72</v>
      </c>
      <c r="G15" s="32"/>
      <c r="H15" s="104">
        <f t="shared" si="1"/>
        <v>0</v>
      </c>
      <c r="I15" s="107"/>
      <c r="J15" s="108"/>
      <c r="K15" s="108"/>
      <c r="L15" s="108"/>
      <c r="M15" s="106"/>
      <c r="N15" s="39">
        <f t="shared" si="2"/>
        <v>0</v>
      </c>
      <c r="O15" s="43">
        <v>3000</v>
      </c>
      <c r="P15" s="41">
        <f t="shared" si="3"/>
      </c>
      <c r="Q15" s="2"/>
      <c r="R15" s="74">
        <v>115.61</v>
      </c>
    </row>
    <row r="16" spans="1:18" ht="30" customHeight="1">
      <c r="A16" s="42">
        <v>6</v>
      </c>
      <c r="B16" s="28">
        <v>41431</v>
      </c>
      <c r="C16" s="29" t="s">
        <v>70</v>
      </c>
      <c r="D16" s="30" t="s">
        <v>47</v>
      </c>
      <c r="E16" s="30" t="s">
        <v>71</v>
      </c>
      <c r="F16" s="31" t="s">
        <v>72</v>
      </c>
      <c r="G16" s="32"/>
      <c r="H16" s="104">
        <f t="shared" si="1"/>
        <v>0</v>
      </c>
      <c r="I16" s="107"/>
      <c r="J16" s="108"/>
      <c r="K16" s="108"/>
      <c r="L16" s="108"/>
      <c r="M16" s="106">
        <v>1433</v>
      </c>
      <c r="N16" s="39">
        <f t="shared" si="2"/>
        <v>1433</v>
      </c>
      <c r="O16" s="43">
        <v>1433</v>
      </c>
      <c r="P16" s="41">
        <f t="shared" si="3"/>
      </c>
      <c r="Q16" s="2"/>
      <c r="R16" s="73">
        <v>55.22</v>
      </c>
    </row>
    <row r="17" spans="1:18" ht="30" customHeight="1">
      <c r="A17" s="42">
        <v>7</v>
      </c>
      <c r="B17" s="28">
        <v>41431</v>
      </c>
      <c r="C17" s="29" t="s">
        <v>70</v>
      </c>
      <c r="D17" s="30" t="s">
        <v>50</v>
      </c>
      <c r="E17" s="30" t="s">
        <v>71</v>
      </c>
      <c r="F17" s="31" t="s">
        <v>72</v>
      </c>
      <c r="G17" s="32"/>
      <c r="H17" s="104">
        <f t="shared" si="1"/>
        <v>0</v>
      </c>
      <c r="I17" s="107"/>
      <c r="J17" s="108">
        <v>1449</v>
      </c>
      <c r="K17" s="108"/>
      <c r="L17" s="108"/>
      <c r="M17" s="106"/>
      <c r="N17" s="39">
        <f t="shared" si="2"/>
        <v>1449</v>
      </c>
      <c r="O17" s="43"/>
      <c r="P17" s="41">
        <f t="shared" si="3"/>
      </c>
      <c r="Q17" s="2"/>
      <c r="R17" s="73">
        <v>56.11</v>
      </c>
    </row>
    <row r="18" spans="1:18" ht="30" customHeight="1">
      <c r="A18" s="42">
        <v>8</v>
      </c>
      <c r="B18" s="28">
        <v>41432</v>
      </c>
      <c r="C18" s="29" t="s">
        <v>70</v>
      </c>
      <c r="D18" s="30" t="s">
        <v>50</v>
      </c>
      <c r="E18" s="30" t="s">
        <v>71</v>
      </c>
      <c r="F18" s="31" t="s">
        <v>72</v>
      </c>
      <c r="G18" s="32"/>
      <c r="H18" s="104">
        <f t="shared" si="1"/>
        <v>0</v>
      </c>
      <c r="I18" s="107"/>
      <c r="J18" s="108">
        <v>1800</v>
      </c>
      <c r="K18" s="108"/>
      <c r="L18" s="108"/>
      <c r="M18" s="106"/>
      <c r="N18" s="39">
        <f t="shared" si="2"/>
        <v>1800</v>
      </c>
      <c r="O18" s="43"/>
      <c r="P18" s="41">
        <f t="shared" si="3"/>
      </c>
      <c r="Q18" s="2"/>
      <c r="R18" s="73">
        <v>69.83</v>
      </c>
    </row>
    <row r="19" spans="1:18" ht="30" customHeight="1">
      <c r="A19" s="42">
        <v>9</v>
      </c>
      <c r="B19" s="28">
        <v>41432</v>
      </c>
      <c r="C19" s="44" t="s">
        <v>70</v>
      </c>
      <c r="D19" s="30" t="s">
        <v>49</v>
      </c>
      <c r="E19" s="30" t="s">
        <v>71</v>
      </c>
      <c r="F19" s="45" t="s">
        <v>72</v>
      </c>
      <c r="G19" s="32"/>
      <c r="H19" s="104">
        <f t="shared" si="1"/>
        <v>0</v>
      </c>
      <c r="I19" s="107"/>
      <c r="J19" s="108"/>
      <c r="K19" s="108"/>
      <c r="L19" s="108">
        <v>3414</v>
      </c>
      <c r="M19" s="106"/>
      <c r="N19" s="39">
        <f t="shared" si="2"/>
        <v>3414</v>
      </c>
      <c r="O19" s="43">
        <v>3414</v>
      </c>
      <c r="P19" s="41">
        <f t="shared" si="3"/>
      </c>
      <c r="Q19" s="2"/>
      <c r="R19" s="73">
        <v>133.18</v>
      </c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104">
        <f t="shared" si="1"/>
        <v>0</v>
      </c>
      <c r="I20" s="107"/>
      <c r="J20" s="108"/>
      <c r="K20" s="108"/>
      <c r="L20" s="108"/>
      <c r="M20" s="106"/>
      <c r="N20" s="39">
        <f t="shared" si="2"/>
        <v>0</v>
      </c>
      <c r="O20" s="43"/>
      <c r="P20" s="41">
        <f t="shared" si="3"/>
      </c>
      <c r="Q20" s="2"/>
      <c r="R20" s="73"/>
    </row>
    <row r="21" spans="1:18" ht="30" customHeight="1">
      <c r="A21" s="42">
        <v>11</v>
      </c>
      <c r="B21" s="28"/>
      <c r="C21" s="44"/>
      <c r="D21" s="30" t="s">
        <v>73</v>
      </c>
      <c r="E21" s="30"/>
      <c r="F21" s="44"/>
      <c r="G21" s="32"/>
      <c r="H21" s="104">
        <f t="shared" si="1"/>
        <v>0</v>
      </c>
      <c r="I21" s="107"/>
      <c r="J21" s="108"/>
      <c r="K21" s="108">
        <v>1300</v>
      </c>
      <c r="L21" s="108"/>
      <c r="M21" s="106"/>
      <c r="N21" s="39">
        <f t="shared" si="2"/>
        <v>1300</v>
      </c>
      <c r="O21" s="43"/>
      <c r="P21" s="41">
        <f t="shared" si="3"/>
      </c>
      <c r="Q21" s="2"/>
      <c r="R21" s="73">
        <v>50.43</v>
      </c>
    </row>
    <row r="22" spans="1:18" ht="30" customHeight="1">
      <c r="A22" s="42">
        <v>12</v>
      </c>
      <c r="B22" s="28"/>
      <c r="C22" s="29"/>
      <c r="D22" s="30"/>
      <c r="E22" s="30"/>
      <c r="F22" s="31"/>
      <c r="G22" s="32"/>
      <c r="H22" s="104">
        <f t="shared" si="1"/>
        <v>0</v>
      </c>
      <c r="I22" s="107"/>
      <c r="J22" s="108"/>
      <c r="K22" s="108"/>
      <c r="L22" s="108"/>
      <c r="M22" s="106"/>
      <c r="N22" s="39">
        <f t="shared" si="2"/>
        <v>0</v>
      </c>
      <c r="O22" s="43"/>
      <c r="P22" s="41">
        <f t="shared" si="3"/>
      </c>
      <c r="Q22" s="2"/>
      <c r="R22" s="73"/>
    </row>
    <row r="23" spans="1:18" ht="30" customHeight="1">
      <c r="A23" s="42">
        <v>13</v>
      </c>
      <c r="B23" s="28"/>
      <c r="C23" s="44"/>
      <c r="D23" s="49"/>
      <c r="E23" s="45"/>
      <c r="F23" s="46"/>
      <c r="G23" s="32"/>
      <c r="H23" s="104">
        <f t="shared" si="1"/>
        <v>0</v>
      </c>
      <c r="I23" s="107"/>
      <c r="J23" s="108"/>
      <c r="K23" s="108"/>
      <c r="L23" s="108"/>
      <c r="M23" s="106"/>
      <c r="N23" s="39">
        <f t="shared" si="2"/>
        <v>0</v>
      </c>
      <c r="O23" s="43"/>
      <c r="P23" s="41">
        <f t="shared" si="3"/>
      </c>
      <c r="Q23" s="2"/>
      <c r="R23" s="73"/>
    </row>
    <row r="24" spans="1:18" ht="30" customHeight="1">
      <c r="A24" s="42">
        <v>14</v>
      </c>
      <c r="B24" s="28"/>
      <c r="C24" s="44"/>
      <c r="D24" s="49"/>
      <c r="E24" s="45"/>
      <c r="F24" s="46"/>
      <c r="G24" s="32"/>
      <c r="H24" s="104">
        <f t="shared" si="1"/>
        <v>0</v>
      </c>
      <c r="I24" s="107"/>
      <c r="J24" s="108"/>
      <c r="K24" s="108"/>
      <c r="L24" s="108"/>
      <c r="M24" s="106"/>
      <c r="N24" s="39">
        <f t="shared" si="2"/>
        <v>0</v>
      </c>
      <c r="O24" s="43"/>
      <c r="P24" s="41">
        <f t="shared" si="3"/>
      </c>
      <c r="Q24" s="2"/>
      <c r="R24" s="73"/>
    </row>
    <row r="25" spans="1:18" ht="30" customHeight="1">
      <c r="A25" s="42">
        <v>26</v>
      </c>
      <c r="B25" s="47"/>
      <c r="C25" s="44"/>
      <c r="D25" s="49"/>
      <c r="E25" s="45"/>
      <c r="F25" s="46"/>
      <c r="G25" s="32"/>
      <c r="H25" s="104">
        <f>IF($D$3="si",($G$5/$G$6*G25),IF($D$3="no",G25*$G$4,0))</f>
        <v>0</v>
      </c>
      <c r="I25" s="107"/>
      <c r="J25" s="108"/>
      <c r="K25" s="108"/>
      <c r="L25" s="108"/>
      <c r="M25" s="106"/>
      <c r="N25" s="39">
        <f>SUM(H25:M25)</f>
        <v>0</v>
      </c>
      <c r="O25" s="43"/>
      <c r="P25" s="41">
        <f>IF(F25="Milano","X","")</f>
      </c>
      <c r="Q25" s="2"/>
      <c r="R25" s="73"/>
    </row>
    <row r="26" spans="1:18" ht="30" customHeight="1">
      <c r="A26" s="42">
        <v>27</v>
      </c>
      <c r="B26" s="47"/>
      <c r="C26" s="44"/>
      <c r="D26" s="49"/>
      <c r="E26" s="45"/>
      <c r="F26" s="46"/>
      <c r="G26" s="32"/>
      <c r="H26" s="104">
        <f>IF($D$3="si",($G$5/$G$6*G26),IF($D$3="no",G26*$G$4,0))</f>
        <v>0</v>
      </c>
      <c r="I26" s="107"/>
      <c r="J26" s="108"/>
      <c r="K26" s="108"/>
      <c r="L26" s="108"/>
      <c r="M26" s="106"/>
      <c r="N26" s="39">
        <f>SUM(H26:M26)</f>
        <v>0</v>
      </c>
      <c r="O26" s="43"/>
      <c r="P26" s="41">
        <f>IF(F26="Milano","X","")</f>
      </c>
      <c r="Q26" s="2"/>
      <c r="R26" s="73"/>
    </row>
    <row r="27" spans="1:18" ht="30" customHeight="1">
      <c r="A27" s="42">
        <v>28</v>
      </c>
      <c r="B27" s="47"/>
      <c r="C27" s="44"/>
      <c r="D27" s="49"/>
      <c r="E27" s="45"/>
      <c r="F27" s="46"/>
      <c r="G27" s="32"/>
      <c r="H27" s="33">
        <f>IF($D$3="si",($G$5/$G$6*G27),IF($D$3="no",G27*$G$4,0))</f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>IF(F27="Milano","X","")</f>
      </c>
      <c r="Q27" s="2"/>
      <c r="R27" s="73"/>
    </row>
    <row r="28" spans="1:18" ht="30" customHeight="1">
      <c r="A28" s="42">
        <v>29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3"/>
    </row>
    <row r="29" spans="1:18" ht="30" customHeight="1">
      <c r="A29" s="42">
        <v>30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3"/>
    </row>
    <row r="30" spans="1:18" ht="30" customHeight="1">
      <c r="A30" s="42">
        <v>31</v>
      </c>
      <c r="B30" s="47"/>
      <c r="C30" s="44"/>
      <c r="D30" s="49"/>
      <c r="E30" s="45"/>
      <c r="F30" s="46"/>
      <c r="G30" s="32"/>
      <c r="H30" s="33">
        <f aca="true" t="shared" si="4" ref="H30:H38">IF($D$3="si",($G$5/$G$6*G30),IF($D$3="no",G30*$G$4,0))</f>
        <v>0</v>
      </c>
      <c r="I30" s="48"/>
      <c r="J30" s="36"/>
      <c r="K30" s="37"/>
      <c r="L30" s="37"/>
      <c r="M30" s="38"/>
      <c r="N30" s="39">
        <f aca="true" t="shared" si="5" ref="N30:N38">SUM(H30:M30)</f>
        <v>0</v>
      </c>
      <c r="O30" s="43"/>
      <c r="P30" s="41">
        <f aca="true" t="shared" si="6" ref="P30:P38">IF(F30="Milano","X","")</f>
      </c>
      <c r="Q30" s="2"/>
      <c r="R30" s="73"/>
    </row>
    <row r="31" spans="1:18" ht="30" customHeight="1">
      <c r="A31" s="42">
        <v>32</v>
      </c>
      <c r="B31" s="47"/>
      <c r="C31" s="44"/>
      <c r="D31" s="49"/>
      <c r="E31" s="45"/>
      <c r="F31" s="46"/>
      <c r="G31" s="32"/>
      <c r="H31" s="33">
        <f t="shared" si="4"/>
        <v>0</v>
      </c>
      <c r="I31" s="48"/>
      <c r="J31" s="36"/>
      <c r="K31" s="37"/>
      <c r="L31" s="37"/>
      <c r="M31" s="38"/>
      <c r="N31" s="39">
        <f t="shared" si="5"/>
        <v>0</v>
      </c>
      <c r="O31" s="43"/>
      <c r="P31" s="41">
        <f t="shared" si="6"/>
      </c>
      <c r="Q31" s="2"/>
      <c r="R31" s="73"/>
    </row>
    <row r="32" spans="1:18" ht="30" customHeight="1">
      <c r="A32" s="42">
        <v>33</v>
      </c>
      <c r="B32" s="47"/>
      <c r="C32" s="44"/>
      <c r="D32" s="49"/>
      <c r="E32" s="45"/>
      <c r="F32" s="46"/>
      <c r="G32" s="32"/>
      <c r="H32" s="33">
        <f t="shared" si="4"/>
        <v>0</v>
      </c>
      <c r="I32" s="48"/>
      <c r="J32" s="36"/>
      <c r="K32" s="37"/>
      <c r="L32" s="37"/>
      <c r="M32" s="38"/>
      <c r="N32" s="39">
        <f t="shared" si="5"/>
        <v>0</v>
      </c>
      <c r="O32" s="43"/>
      <c r="P32" s="41">
        <f t="shared" si="6"/>
      </c>
      <c r="Q32" s="2"/>
      <c r="R32" s="73"/>
    </row>
    <row r="33" spans="1:18" ht="30" customHeight="1">
      <c r="A33" s="42">
        <v>34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3"/>
    </row>
    <row r="34" spans="1:18" ht="30" customHeight="1">
      <c r="A34" s="42">
        <v>35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3"/>
    </row>
    <row r="35" spans="1:18" ht="30" customHeight="1">
      <c r="A35" s="42">
        <v>36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3"/>
    </row>
    <row r="36" spans="1:18" ht="30" customHeight="1">
      <c r="A36" s="42">
        <v>37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3"/>
    </row>
    <row r="37" spans="1:18" ht="30" customHeight="1">
      <c r="A37" s="42">
        <v>38</v>
      </c>
      <c r="B37" s="47"/>
      <c r="C37" s="44"/>
      <c r="D37" s="49"/>
      <c r="E37" s="45"/>
      <c r="F37" s="46"/>
      <c r="G37" s="32"/>
      <c r="H37" s="33">
        <f t="shared" si="4"/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3"/>
    </row>
    <row r="38" spans="1:18" ht="30" customHeight="1">
      <c r="A38" s="42">
        <v>39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3"/>
    </row>
    <row r="39" spans="1:16" ht="18.75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8.75">
      <c r="A40" s="81"/>
      <c r="B40" s="82"/>
      <c r="C40" s="83"/>
      <c r="D40" s="84"/>
      <c r="E40" s="84"/>
      <c r="F40" s="85"/>
      <c r="G40" s="86"/>
      <c r="H40" s="87"/>
      <c r="I40" s="88"/>
      <c r="J40" s="88"/>
      <c r="K40" s="88"/>
      <c r="L40" s="88"/>
      <c r="M40" s="88"/>
      <c r="N40" s="89"/>
      <c r="O40" s="90"/>
      <c r="P40" s="91"/>
    </row>
    <row r="41" spans="1:16" ht="18.75">
      <c r="A41" s="60"/>
      <c r="B41" s="75" t="s">
        <v>42</v>
      </c>
      <c r="C41" s="75"/>
      <c r="D41" s="75"/>
      <c r="E41" s="61"/>
      <c r="F41" s="61"/>
      <c r="G41" s="75" t="s">
        <v>44</v>
      </c>
      <c r="H41" s="75"/>
      <c r="I41" s="75"/>
      <c r="J41" s="61"/>
      <c r="K41" s="61"/>
      <c r="L41" s="75" t="s">
        <v>43</v>
      </c>
      <c r="M41" s="75"/>
      <c r="N41" s="75"/>
      <c r="O41" s="61"/>
      <c r="P41" s="91"/>
    </row>
    <row r="42" spans="1:16" ht="18.7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91"/>
    </row>
    <row r="43" spans="1:16" ht="18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</sheetData>
  <sheetProtection/>
  <mergeCells count="27">
    <mergeCell ref="H8:H10"/>
    <mergeCell ref="B8:B10"/>
    <mergeCell ref="C8:C10"/>
    <mergeCell ref="D8:D10"/>
    <mergeCell ref="E8:E10"/>
    <mergeCell ref="F8:F10"/>
    <mergeCell ref="G8:G9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40 C23:C38 C21">
      <formula1>1</formula1>
    </dataValidation>
    <dataValidation type="date" operator="greaterThanOrEqual" showErrorMessage="1" errorTitle="Data" error="Inserire una data superiore al 1/11/2000" sqref="B40 B25:B38 B11">
      <formula1>36831</formula1>
    </dataValidation>
    <dataValidation type="textLength" operator="greaterThan" sqref="F40 F23:F38 F19:F20">
      <formula1>1</formula1>
    </dataValidation>
    <dataValidation type="textLength" operator="greaterThan" allowBlank="1" showErrorMessage="1" sqref="D40:E40 D23:E38 E19:E21">
      <formula1>1</formula1>
    </dataValidation>
    <dataValidation type="whole" operator="greaterThanOrEqual" allowBlank="1" showErrorMessage="1" errorTitle="Valore" error="Inserire un numero maggiore o uguale a 0 (zero)!" sqref="N40 N11:N38">
      <formula1>0</formula1>
    </dataValidation>
    <dataValidation type="decimal" operator="greaterThanOrEqual" allowBlank="1" showErrorMessage="1" errorTitle="Valore" error="Inserire un numero maggiore o uguale a 0 (zero)!" sqref="H40:M40 M18:M22 H12:H38 J13:L22 I17:I22 J11:M12 H11:I11 I23:M38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2013-07-05T14:20:52Z</cp:lastPrinted>
  <dcterms:created xsi:type="dcterms:W3CDTF">2007-03-06T14:42:56Z</dcterms:created>
  <dcterms:modified xsi:type="dcterms:W3CDTF">2013-07-09T15:08:03Z</dcterms:modified>
  <cp:category/>
  <cp:version/>
  <cp:contentType/>
  <cp:contentStatus/>
  <cp:revision>1</cp:revision>
</cp:coreProperties>
</file>