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Estero'!$A$1:$R$54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O7"/>
  <c r="P3" s="1"/>
  <c r="M7" l="1"/>
  <c r="L7"/>
  <c r="J7"/>
  <c r="I7"/>
  <c r="G7" i="1"/>
  <c r="O7"/>
  <c r="P3" s="1"/>
  <c r="M7"/>
  <c r="L7"/>
  <c r="K7"/>
  <c r="J7"/>
  <c r="I7"/>
  <c r="H12"/>
  <c r="H7" s="1"/>
  <c r="H12" i="3"/>
  <c r="H11" i="1"/>
  <c r="N11" s="1"/>
  <c r="H11" i="3"/>
  <c r="N11" s="1"/>
  <c r="H123" i="1"/>
  <c r="P129"/>
  <c r="H129"/>
  <c r="N129" s="1"/>
  <c r="K7" i="3"/>
  <c r="G7"/>
  <c r="H37"/>
  <c r="H40"/>
  <c r="N40" s="1"/>
  <c r="P49"/>
  <c r="H49"/>
  <c r="N49" s="1"/>
  <c r="P48"/>
  <c r="H48"/>
  <c r="N48" s="1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H128" i="1"/>
  <c r="H127"/>
  <c r="H126"/>
  <c r="N126" s="1"/>
  <c r="H125"/>
  <c r="H124"/>
  <c r="H122"/>
  <c r="N122" s="1"/>
  <c r="H121"/>
  <c r="H120"/>
  <c r="H119"/>
  <c r="H118"/>
  <c r="N118" s="1"/>
  <c r="H117"/>
  <c r="H116"/>
  <c r="H115"/>
  <c r="H114"/>
  <c r="N114" s="1"/>
  <c r="H113"/>
  <c r="H112"/>
  <c r="H111"/>
  <c r="H110"/>
  <c r="N110" s="1"/>
  <c r="H109"/>
  <c r="H108"/>
  <c r="H107"/>
  <c r="H106"/>
  <c r="N106" s="1"/>
  <c r="H105"/>
  <c r="H104"/>
  <c r="H103"/>
  <c r="H102"/>
  <c r="N102" s="1"/>
  <c r="H101"/>
  <c r="H100"/>
  <c r="H99"/>
  <c r="H98"/>
  <c r="N98" s="1"/>
  <c r="H97"/>
  <c r="H96"/>
  <c r="H95"/>
  <c r="H94"/>
  <c r="N94" s="1"/>
  <c r="H93"/>
  <c r="H92"/>
  <c r="H91"/>
  <c r="H90"/>
  <c r="N90" s="1"/>
  <c r="H89"/>
  <c r="H88"/>
  <c r="H87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P128"/>
  <c r="N128"/>
  <c r="P127"/>
  <c r="N127"/>
  <c r="P126"/>
  <c r="P125"/>
  <c r="N125"/>
  <c r="P124"/>
  <c r="N124"/>
  <c r="P123"/>
  <c r="N123"/>
  <c r="P122"/>
  <c r="P121"/>
  <c r="N121"/>
  <c r="P120"/>
  <c r="N120"/>
  <c r="P119"/>
  <c r="N119"/>
  <c r="P118"/>
  <c r="P117"/>
  <c r="N117"/>
  <c r="P116"/>
  <c r="N116"/>
  <c r="P115"/>
  <c r="N115"/>
  <c r="P114"/>
  <c r="P113"/>
  <c r="N113"/>
  <c r="P112"/>
  <c r="N112"/>
  <c r="P111"/>
  <c r="N111"/>
  <c r="P110"/>
  <c r="P109"/>
  <c r="N109"/>
  <c r="P108"/>
  <c r="N108"/>
  <c r="P107"/>
  <c r="N107"/>
  <c r="P106"/>
  <c r="P105"/>
  <c r="N105"/>
  <c r="P104"/>
  <c r="N104"/>
  <c r="P103"/>
  <c r="N103"/>
  <c r="P102"/>
  <c r="P101"/>
  <c r="N101"/>
  <c r="P100"/>
  <c r="N100"/>
  <c r="P99"/>
  <c r="N99"/>
  <c r="P98"/>
  <c r="P97"/>
  <c r="N97"/>
  <c r="P96"/>
  <c r="N96"/>
  <c r="P95"/>
  <c r="N95"/>
  <c r="P94"/>
  <c r="P93"/>
  <c r="N93"/>
  <c r="P92"/>
  <c r="N92"/>
  <c r="P91"/>
  <c r="N91"/>
  <c r="P90"/>
  <c r="P89"/>
  <c r="N89"/>
  <c r="P88"/>
  <c r="N88"/>
  <c r="P87"/>
  <c r="N87"/>
  <c r="P86"/>
  <c r="P85"/>
  <c r="N85"/>
  <c r="P84"/>
  <c r="N84"/>
  <c r="P40" i="3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P1" l="1"/>
  <c r="P5" s="1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7" l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<sst xmlns="http://schemas.openxmlformats.org/spreadsheetml/2006/main" count="178" uniqueCount="66">
  <si>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</si>
  <si>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</si>
  <si>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</si>
  <si>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</si>
  <si>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</si>
  <si>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</si>
  <si>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</si>
  <si>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</si>
  <si>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</si>
  <si>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</si>
  <si>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</si>
  <si>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</si>
  <si>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</si>
  <si>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</si>
  <si>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</si>
  <si>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</si>
  <si>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</si>
  <si>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</si>
  <si>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</si>
  <si>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</si>
  <si>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</si>
  <si>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</si>
  <si>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</si>
  <si>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</si>
  <si>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</si>
  <si>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</si>
  <si>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</si>
  <si>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</si>
  <si>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</si>
  <si>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</si>
  <si>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</si>
  <si>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</si>
  <si>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</si>
  <si>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</si>
  <si>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</si>
  <si>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</si>
  <si>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</si>
  <si>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</si>
  <si>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</si>
  <si>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</si>
  <si>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</si>
  <si>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</si>
  <si>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</si>
  <si>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</si>
  <si>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</si>
  <si>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</si>
  <si>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</si>
  <si>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Aprile</t>
  </si>
  <si>
    <t>04_01</t>
  </si>
  <si>
    <t>(importi in Valuta MXP)</t>
  </si>
  <si>
    <t>DTXT</t>
  </si>
  <si>
    <t>Prelievo</t>
  </si>
  <si>
    <t>Messico</t>
  </si>
  <si>
    <t>MXP</t>
  </si>
  <si>
    <t>Taxi</t>
  </si>
  <si>
    <t>Cena</t>
  </si>
  <si>
    <t>Pranzo</t>
  </si>
  <si>
    <t>Hardware</t>
  </si>
  <si>
    <t>IALEIA</t>
  </si>
  <si>
    <t>Milano</t>
  </si>
  <si>
    <t>Treno</t>
  </si>
  <si>
    <t>Colazione</t>
  </si>
  <si>
    <t>Extra Hotel Marriott</t>
  </si>
  <si>
    <t>Extra Hotel Hilton</t>
  </si>
  <si>
    <t xml:space="preserve">MXP </t>
  </si>
  <si>
    <t>Extra Hotel Hilton - NO FT.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</si>
</sst>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0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K23" sqref="K2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7" t="s">
        <v>0</v>
      </c>
      <c r="C1" s="127"/>
      <c r="D1" s="127"/>
      <c r="E1" s="128" t="s">
        <v>45</v>
      </c>
      <c r="F1" s="128"/>
      <c r="G1" s="51" t="s">
        <v>47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46.5</v>
      </c>
      <c r="Q1" s="3" t="s">
        <v>28</v>
      </c>
    </row>
    <row r="2" spans="1:19" s="8" customFormat="1" ht="35.25" customHeight="1">
      <c r="A2" s="4"/>
      <c r="B2" s="129" t="s">
        <v>2</v>
      </c>
      <c r="C2" s="129"/>
      <c r="D2" s="129"/>
      <c r="E2" s="128" t="s">
        <v>46</v>
      </c>
      <c r="F2" s="12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9" t="s">
        <v>26</v>
      </c>
      <c r="C3" s="129"/>
      <c r="D3" s="129"/>
      <c r="E3" s="128" t="s">
        <v>27</v>
      </c>
      <c r="F3" s="128"/>
      <c r="N3" s="10" t="s">
        <v>4</v>
      </c>
      <c r="O3" s="11"/>
      <c r="P3" s="12">
        <f>+O7</f>
        <v>26.5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2" t="s">
        <v>8</v>
      </c>
      <c r="O5" s="132"/>
      <c r="P5" s="22">
        <f>P1-P2-P3-P4</f>
        <v>20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5" t="s">
        <v>11</v>
      </c>
      <c r="F7" s="136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42</v>
      </c>
      <c r="K7" s="66">
        <f t="shared" si="0"/>
        <v>0</v>
      </c>
      <c r="L7" s="66">
        <f t="shared" si="0"/>
        <v>0</v>
      </c>
      <c r="M7" s="66">
        <f t="shared" si="0"/>
        <v>4.5</v>
      </c>
      <c r="N7" s="66">
        <f t="shared" si="0"/>
        <v>46.5</v>
      </c>
      <c r="O7" s="67">
        <f t="shared" si="0"/>
        <v>26.5</v>
      </c>
      <c r="P7" s="13">
        <f>+N7-SUM(I7:M7)</f>
        <v>0</v>
      </c>
    </row>
    <row r="8" spans="1:19" ht="36" customHeight="1" thickTop="1" thickBot="1">
      <c r="A8" s="113"/>
      <c r="B8" s="64"/>
      <c r="C8" s="115" t="s">
        <v>13</v>
      </c>
      <c r="D8" s="117" t="s">
        <v>25</v>
      </c>
      <c r="E8" s="116" t="s">
        <v>14</v>
      </c>
      <c r="F8" s="118" t="s">
        <v>35</v>
      </c>
      <c r="G8" s="119" t="s">
        <v>15</v>
      </c>
      <c r="H8" s="120" t="s">
        <v>16</v>
      </c>
      <c r="I8" s="125" t="s">
        <v>38</v>
      </c>
      <c r="J8" s="125" t="s">
        <v>40</v>
      </c>
      <c r="K8" s="125" t="s">
        <v>39</v>
      </c>
      <c r="L8" s="133" t="s">
        <v>36</v>
      </c>
      <c r="M8" s="134"/>
      <c r="N8" s="111" t="s">
        <v>17</v>
      </c>
      <c r="O8" s="123" t="s">
        <v>18</v>
      </c>
      <c r="P8" s="110" t="s">
        <v>19</v>
      </c>
      <c r="R8" s="2"/>
    </row>
    <row r="9" spans="1:19" ht="36" customHeight="1" thickTop="1" thickBot="1">
      <c r="A9" s="114"/>
      <c r="B9" s="64" t="s">
        <v>12</v>
      </c>
      <c r="C9" s="116"/>
      <c r="D9" s="116"/>
      <c r="E9" s="116"/>
      <c r="F9" s="118"/>
      <c r="G9" s="119"/>
      <c r="H9" s="121"/>
      <c r="I9" s="126" t="s">
        <v>38</v>
      </c>
      <c r="J9" s="126"/>
      <c r="K9" s="126" t="s">
        <v>37</v>
      </c>
      <c r="L9" s="137" t="s">
        <v>23</v>
      </c>
      <c r="M9" s="130" t="s">
        <v>24</v>
      </c>
      <c r="N9" s="112"/>
      <c r="O9" s="124"/>
      <c r="P9" s="110"/>
      <c r="R9" s="2"/>
    </row>
    <row r="10" spans="1:19" ht="37.5" customHeight="1" thickTop="1" thickBot="1">
      <c r="A10" s="114"/>
      <c r="B10" s="55"/>
      <c r="C10" s="116"/>
      <c r="D10" s="116"/>
      <c r="E10" s="116"/>
      <c r="F10" s="118"/>
      <c r="G10" s="26" t="s">
        <v>20</v>
      </c>
      <c r="H10" s="122"/>
      <c r="I10" s="126"/>
      <c r="J10" s="126"/>
      <c r="K10" s="126"/>
      <c r="L10" s="138"/>
      <c r="M10" s="131"/>
      <c r="N10" s="112"/>
      <c r="O10" s="124"/>
      <c r="P10" s="110"/>
      <c r="R10" s="2"/>
    </row>
    <row r="11" spans="1:19" ht="30" customHeight="1" thickTop="1">
      <c r="A11" s="27">
        <v>1</v>
      </c>
      <c r="B11" s="47">
        <v>41370</v>
      </c>
      <c r="C11" s="29" t="s">
        <v>58</v>
      </c>
      <c r="D11" s="29" t="s">
        <v>54</v>
      </c>
      <c r="E11" s="69"/>
      <c r="F11" s="69" t="s">
        <v>59</v>
      </c>
      <c r="G11" s="100"/>
      <c r="H11" s="106">
        <f>IF($E$3="si",($H$5/$H$6*G11),IF($E$3="no",G11*$H$4,0))</f>
        <v>0</v>
      </c>
      <c r="I11" s="72"/>
      <c r="J11" s="72">
        <v>10</v>
      </c>
      <c r="K11" s="34"/>
      <c r="L11" s="35"/>
      <c r="M11" s="37"/>
      <c r="N11" s="39">
        <f>SUM(H11:M11)</f>
        <v>10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41370</v>
      </c>
      <c r="C12" s="29" t="s">
        <v>58</v>
      </c>
      <c r="D12" s="44" t="s">
        <v>60</v>
      </c>
      <c r="E12" s="69"/>
      <c r="F12" s="69" t="s">
        <v>59</v>
      </c>
      <c r="G12" s="101"/>
      <c r="H12" s="106">
        <f>IF($E$3="si",($H$5/$H$6*G12),IF($E$3="no",G12*$H$4,0))</f>
        <v>0</v>
      </c>
      <c r="I12" s="72"/>
      <c r="J12" s="72">
        <v>11</v>
      </c>
      <c r="K12" s="34"/>
      <c r="L12" s="35"/>
      <c r="M12" s="37"/>
      <c r="N12" s="39">
        <f>SUM(H12:M12)</f>
        <v>11</v>
      </c>
      <c r="O12" s="43">
        <v>11</v>
      </c>
      <c r="P12" s="41" t="str">
        <f t="shared" ref="P12:P83" si="1">IF($F12="Milano","X","")</f>
        <v>X</v>
      </c>
      <c r="R12" s="2"/>
    </row>
    <row r="13" spans="1:19" ht="30" customHeight="1">
      <c r="A13" s="42">
        <v>3</v>
      </c>
      <c r="B13" s="28">
        <v>41370</v>
      </c>
      <c r="C13" s="29" t="s">
        <v>58</v>
      </c>
      <c r="D13" s="29" t="s">
        <v>61</v>
      </c>
      <c r="E13" s="69"/>
      <c r="F13" s="69" t="s">
        <v>59</v>
      </c>
      <c r="G13" s="101"/>
      <c r="H13" s="106">
        <f t="shared" ref="H13:H75" si="2">IF($E$3="si",($H$5/$H$6*G13),IF($E$3="no",G13*$H$4,0))</f>
        <v>0</v>
      </c>
      <c r="I13" s="72"/>
      <c r="J13" s="72"/>
      <c r="K13" s="34"/>
      <c r="L13" s="35"/>
      <c r="M13" s="37">
        <v>4.5</v>
      </c>
      <c r="N13" s="39">
        <f>SUM(H13:M13)</f>
        <v>4.5</v>
      </c>
      <c r="O13" s="43">
        <v>4.5</v>
      </c>
      <c r="P13" s="41" t="str">
        <f t="shared" si="1"/>
        <v>X</v>
      </c>
      <c r="R13" s="2"/>
    </row>
    <row r="14" spans="1:19" ht="30" customHeight="1">
      <c r="A14" s="42">
        <v>4</v>
      </c>
      <c r="B14" s="28">
        <v>41383</v>
      </c>
      <c r="C14" s="29" t="s">
        <v>58</v>
      </c>
      <c r="D14" s="29" t="s">
        <v>60</v>
      </c>
      <c r="E14" s="69"/>
      <c r="F14" s="69" t="s">
        <v>59</v>
      </c>
      <c r="G14" s="101"/>
      <c r="H14" s="106">
        <f t="shared" si="2"/>
        <v>0</v>
      </c>
      <c r="I14" s="72"/>
      <c r="J14" s="72">
        <v>11</v>
      </c>
      <c r="K14" s="34"/>
      <c r="L14" s="35"/>
      <c r="M14" s="37"/>
      <c r="N14" s="39">
        <f t="shared" ref="N14:N18" si="3">SUM(H14:M14)</f>
        <v>11</v>
      </c>
      <c r="O14" s="43">
        <v>11</v>
      </c>
      <c r="P14" s="41" t="str">
        <f t="shared" si="1"/>
        <v>X</v>
      </c>
      <c r="R14" s="2"/>
    </row>
    <row r="15" spans="1:19" ht="30" customHeight="1">
      <c r="A15" s="42">
        <v>5</v>
      </c>
      <c r="B15" s="28">
        <v>41383</v>
      </c>
      <c r="C15" s="29" t="s">
        <v>58</v>
      </c>
      <c r="D15" s="29" t="s">
        <v>54</v>
      </c>
      <c r="E15" s="69"/>
      <c r="F15" s="69" t="s">
        <v>59</v>
      </c>
      <c r="G15" s="101"/>
      <c r="H15" s="106">
        <f t="shared" si="2"/>
        <v>0</v>
      </c>
      <c r="I15" s="72"/>
      <c r="J15" s="72">
        <v>10</v>
      </c>
      <c r="K15" s="34"/>
      <c r="L15" s="35"/>
      <c r="M15" s="37"/>
      <c r="N15" s="39">
        <f t="shared" si="3"/>
        <v>10</v>
      </c>
      <c r="O15" s="43"/>
      <c r="P15" s="41" t="str">
        <f t="shared" si="1"/>
        <v>X</v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2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29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29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29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29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29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29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29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29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29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29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29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29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29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29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29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29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29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29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29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29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29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29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29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42</v>
      </c>
      <c r="C133" s="78"/>
      <c r="D133" s="78"/>
      <c r="E133" s="61"/>
      <c r="F133" s="61"/>
      <c r="G133" s="78" t="s">
        <v>44</v>
      </c>
      <c r="H133" s="78"/>
      <c r="I133" s="78"/>
      <c r="J133" s="107"/>
      <c r="K133" s="107"/>
      <c r="L133" s="78" t="s">
        <v>43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2">
      <formula1>36831</formula1>
      <formula2>0</formula2>
    </dataValidation>
    <dataValidation type="textLength" operator="greaterThan" allowBlank="1" sqref="C132 D12 D77 D79:D83 C107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50" zoomScaleSheetLayoutView="50" workbookViewId="0">
      <pane ySplit="5" topLeftCell="A24" activePane="bottomLeft" state="frozen"/>
      <selection pane="bottomLeft" activeCell="D36" sqref="D3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34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7" t="s">
        <v>0</v>
      </c>
      <c r="C1" s="127"/>
      <c r="D1" s="128" t="s">
        <v>45</v>
      </c>
      <c r="E1" s="128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18271.510000000002</v>
      </c>
      <c r="Q1" s="3" t="s">
        <v>28</v>
      </c>
      <c r="R1" s="108">
        <f>SUM(R11,R13:R17,R19:R27)</f>
        <v>1161.8399999999999</v>
      </c>
    </row>
    <row r="2" spans="1:18" s="8" customFormat="1" ht="57.75" customHeight="1">
      <c r="A2" s="4"/>
      <c r="B2" s="129" t="s">
        <v>2</v>
      </c>
      <c r="C2" s="129"/>
      <c r="D2" s="128" t="s">
        <v>46</v>
      </c>
      <c r="E2" s="12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9" t="s">
        <v>26</v>
      </c>
      <c r="C3" s="129"/>
      <c r="D3" s="128" t="s">
        <v>27</v>
      </c>
      <c r="E3" s="128"/>
      <c r="N3" s="10" t="s">
        <v>4</v>
      </c>
      <c r="O3" s="11"/>
      <c r="P3" s="62">
        <f>+O7</f>
        <v>18344.510000000002</v>
      </c>
      <c r="Q3" s="13"/>
      <c r="R3" s="8">
        <f>SUM(R12,R14,R16:R18,R20,R23:R27)</f>
        <v>1166.7099999999998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2" t="s">
        <v>8</v>
      </c>
      <c r="O5" s="132"/>
      <c r="P5" s="58">
        <f>P1-P3</f>
        <v>-73</v>
      </c>
      <c r="Q5" s="13"/>
      <c r="R5" s="109">
        <f>R1-R3</f>
        <v>-4.8699999999998909</v>
      </c>
    </row>
    <row r="6" spans="1:18" s="8" customFormat="1" ht="43.5" customHeight="1" thickTop="1" thickBot="1">
      <c r="A6" s="4"/>
      <c r="B6" s="56" t="s">
        <v>49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2" t="s">
        <v>30</v>
      </c>
      <c r="B7" s="153"/>
      <c r="C7" s="154"/>
      <c r="D7" s="139" t="s">
        <v>11</v>
      </c>
      <c r="E7" s="140"/>
      <c r="F7" s="140"/>
      <c r="G7" s="99">
        <f>SUM(G11:G49)</f>
        <v>0</v>
      </c>
      <c r="H7" s="97">
        <f>SUM(H11:H49)</f>
        <v>0</v>
      </c>
      <c r="I7" s="81">
        <f>SUM(I11:I49)</f>
        <v>0</v>
      </c>
      <c r="J7" s="81">
        <f>SUM(J11:J49)</f>
        <v>3250</v>
      </c>
      <c r="K7" s="81">
        <f>SUM(K11:K49)</f>
        <v>677</v>
      </c>
      <c r="L7" s="81">
        <f>SUM(L11:L49)</f>
        <v>4484.41</v>
      </c>
      <c r="M7" s="82">
        <f>SUM(M11:M49)</f>
        <v>9860.1</v>
      </c>
      <c r="N7" s="80">
        <f>SUM(N11:N49)</f>
        <v>18271.510000000002</v>
      </c>
      <c r="O7" s="83">
        <f>SUM(O11:O49)</f>
        <v>18344.510000000002</v>
      </c>
      <c r="P7" s="13">
        <f>+N7-SUM(H7:M7)</f>
        <v>0</v>
      </c>
    </row>
    <row r="8" spans="1:18" ht="36" customHeight="1" thickTop="1" thickBot="1">
      <c r="A8" s="114"/>
      <c r="B8" s="116" t="s">
        <v>12</v>
      </c>
      <c r="C8" s="116" t="s">
        <v>13</v>
      </c>
      <c r="D8" s="141" t="s">
        <v>25</v>
      </c>
      <c r="E8" s="116" t="s">
        <v>34</v>
      </c>
      <c r="F8" s="143" t="s">
        <v>32</v>
      </c>
      <c r="G8" s="144" t="s">
        <v>15</v>
      </c>
      <c r="H8" s="146" t="s">
        <v>16</v>
      </c>
      <c r="I8" s="126" t="s">
        <v>38</v>
      </c>
      <c r="J8" s="125" t="s">
        <v>40</v>
      </c>
      <c r="K8" s="125" t="s">
        <v>39</v>
      </c>
      <c r="L8" s="155" t="s">
        <v>22</v>
      </c>
      <c r="M8" s="156"/>
      <c r="N8" s="112" t="s">
        <v>17</v>
      </c>
      <c r="O8" s="124" t="s">
        <v>18</v>
      </c>
      <c r="P8" s="110" t="s">
        <v>19</v>
      </c>
      <c r="Q8" s="2"/>
      <c r="R8" s="147" t="s">
        <v>41</v>
      </c>
    </row>
    <row r="9" spans="1:18" ht="36" customHeight="1" thickTop="1" thickBot="1">
      <c r="A9" s="114"/>
      <c r="B9" s="116" t="s">
        <v>12</v>
      </c>
      <c r="C9" s="116"/>
      <c r="D9" s="142"/>
      <c r="E9" s="116"/>
      <c r="F9" s="143"/>
      <c r="G9" s="145"/>
      <c r="H9" s="146" t="s">
        <v>38</v>
      </c>
      <c r="I9" s="126" t="s">
        <v>38</v>
      </c>
      <c r="J9" s="126"/>
      <c r="K9" s="126" t="s">
        <v>37</v>
      </c>
      <c r="L9" s="137" t="s">
        <v>23</v>
      </c>
      <c r="M9" s="151" t="s">
        <v>24</v>
      </c>
      <c r="N9" s="112"/>
      <c r="O9" s="124"/>
      <c r="P9" s="110"/>
      <c r="Q9" s="2"/>
      <c r="R9" s="148"/>
    </row>
    <row r="10" spans="1:18" ht="37.5" customHeight="1" thickTop="1" thickBot="1">
      <c r="A10" s="114"/>
      <c r="B10" s="116"/>
      <c r="C10" s="116"/>
      <c r="D10" s="142"/>
      <c r="E10" s="116"/>
      <c r="F10" s="143"/>
      <c r="G10" s="96" t="s">
        <v>20</v>
      </c>
      <c r="H10" s="146"/>
      <c r="I10" s="126"/>
      <c r="J10" s="126"/>
      <c r="K10" s="126"/>
      <c r="L10" s="150"/>
      <c r="M10" s="131"/>
      <c r="N10" s="112"/>
      <c r="O10" s="124"/>
      <c r="P10" s="110"/>
      <c r="Q10" s="2"/>
      <c r="R10" s="149"/>
    </row>
    <row r="11" spans="1:18" ht="30" customHeight="1" thickTop="1">
      <c r="A11" s="27">
        <v>1</v>
      </c>
      <c r="B11" s="47">
        <v>41376</v>
      </c>
      <c r="C11" s="29" t="s">
        <v>50</v>
      </c>
      <c r="D11" s="30" t="s">
        <v>54</v>
      </c>
      <c r="E11" s="30" t="s">
        <v>52</v>
      </c>
      <c r="F11" s="31" t="s">
        <v>53</v>
      </c>
      <c r="G11" s="95"/>
      <c r="H11" s="33">
        <f>IF($D$3="si",($G$5/$G$6*G11),IF($D$3="no",G11*$G$4,0))</f>
        <v>0</v>
      </c>
      <c r="I11" s="34"/>
      <c r="J11" s="35">
        <v>400</v>
      </c>
      <c r="K11" s="68"/>
      <c r="L11" s="68"/>
      <c r="M11" s="38"/>
      <c r="N11" s="39">
        <f>SUM(H11:M11)</f>
        <v>400</v>
      </c>
      <c r="O11" s="40"/>
      <c r="P11" s="41"/>
      <c r="Q11" s="2"/>
      <c r="R11" s="74">
        <v>25.75</v>
      </c>
    </row>
    <row r="12" spans="1:18" ht="30" customHeight="1">
      <c r="A12" s="42">
        <v>2</v>
      </c>
      <c r="B12" s="47">
        <v>41377</v>
      </c>
      <c r="C12" s="29" t="s">
        <v>50</v>
      </c>
      <c r="D12" s="30" t="s">
        <v>51</v>
      </c>
      <c r="E12" s="30" t="s">
        <v>52</v>
      </c>
      <c r="F12" s="31" t="s">
        <v>53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>
        <v>3000</v>
      </c>
      <c r="P12" s="41"/>
      <c r="Q12" s="2"/>
      <c r="R12" s="74">
        <v>191.57</v>
      </c>
    </row>
    <row r="13" spans="1:18" ht="30" customHeight="1">
      <c r="A13" s="42">
        <v>3</v>
      </c>
      <c r="B13" s="28">
        <v>41377</v>
      </c>
      <c r="C13" s="29" t="s">
        <v>50</v>
      </c>
      <c r="D13" s="30" t="s">
        <v>54</v>
      </c>
      <c r="E13" s="30" t="s">
        <v>52</v>
      </c>
      <c r="F13" s="31" t="s">
        <v>53</v>
      </c>
      <c r="G13" s="32"/>
      <c r="H13" s="33">
        <f t="shared" ref="H13:H27" si="0">IF($D$3="si",($G$5/$G$6*G13),IF($D$3="no",G13*$G$4,0))</f>
        <v>0</v>
      </c>
      <c r="I13" s="34"/>
      <c r="J13" s="35">
        <v>800</v>
      </c>
      <c r="K13" s="68"/>
      <c r="L13" s="37"/>
      <c r="M13" s="38"/>
      <c r="N13" s="39">
        <f t="shared" ref="N13:N26" si="1">SUM(H13:M13)</f>
        <v>800</v>
      </c>
      <c r="O13" s="43"/>
      <c r="P13" s="41" t="str">
        <f t="shared" ref="P13:P27" si="2">IF(F13="Milano","X","")</f>
        <v/>
      </c>
      <c r="Q13" s="2"/>
      <c r="R13" s="75">
        <v>52.65</v>
      </c>
    </row>
    <row r="14" spans="1:18" ht="30" customHeight="1">
      <c r="A14" s="42">
        <v>4</v>
      </c>
      <c r="B14" s="28">
        <v>41377</v>
      </c>
      <c r="C14" s="29" t="s">
        <v>50</v>
      </c>
      <c r="D14" s="30" t="s">
        <v>55</v>
      </c>
      <c r="E14" s="30" t="s">
        <v>52</v>
      </c>
      <c r="F14" s="31" t="s">
        <v>53</v>
      </c>
      <c r="G14" s="32"/>
      <c r="H14" s="33">
        <f t="shared" si="0"/>
        <v>0</v>
      </c>
      <c r="I14" s="34"/>
      <c r="J14" s="35"/>
      <c r="K14" s="68"/>
      <c r="L14" s="37"/>
      <c r="M14" s="38">
        <v>1994.1</v>
      </c>
      <c r="N14" s="39">
        <f t="shared" si="1"/>
        <v>1994.1</v>
      </c>
      <c r="O14" s="43">
        <v>1994.1</v>
      </c>
      <c r="P14" s="41" t="str">
        <f t="shared" si="2"/>
        <v/>
      </c>
      <c r="Q14" s="2"/>
      <c r="R14" s="76">
        <v>126.84</v>
      </c>
    </row>
    <row r="15" spans="1:18" ht="30" customHeight="1">
      <c r="A15" s="42">
        <v>5</v>
      </c>
      <c r="B15" s="28">
        <v>41377</v>
      </c>
      <c r="C15" s="29" t="s">
        <v>50</v>
      </c>
      <c r="D15" s="30" t="s">
        <v>54</v>
      </c>
      <c r="E15" s="30" t="s">
        <v>52</v>
      </c>
      <c r="F15" s="31" t="s">
        <v>53</v>
      </c>
      <c r="G15" s="32"/>
      <c r="H15" s="33">
        <f t="shared" si="0"/>
        <v>0</v>
      </c>
      <c r="I15" s="34"/>
      <c r="J15" s="35">
        <v>700</v>
      </c>
      <c r="K15" s="68"/>
      <c r="L15" s="37"/>
      <c r="M15" s="38"/>
      <c r="N15" s="39">
        <f t="shared" si="1"/>
        <v>700</v>
      </c>
      <c r="O15" s="43"/>
      <c r="P15" s="41" t="str">
        <f t="shared" si="2"/>
        <v/>
      </c>
      <c r="Q15" s="2"/>
      <c r="R15" s="77">
        <v>45.32</v>
      </c>
    </row>
    <row r="16" spans="1:18" ht="30" customHeight="1">
      <c r="A16" s="42">
        <v>6</v>
      </c>
      <c r="B16" s="28">
        <v>41378</v>
      </c>
      <c r="C16" s="29" t="s">
        <v>50</v>
      </c>
      <c r="D16" s="30" t="s">
        <v>56</v>
      </c>
      <c r="E16" s="30" t="s">
        <v>52</v>
      </c>
      <c r="F16" s="31" t="s">
        <v>53</v>
      </c>
      <c r="G16" s="32"/>
      <c r="H16" s="33">
        <f t="shared" si="0"/>
        <v>0</v>
      </c>
      <c r="I16" s="34"/>
      <c r="J16" s="35"/>
      <c r="K16" s="68"/>
      <c r="L16" s="37"/>
      <c r="M16" s="38">
        <v>370</v>
      </c>
      <c r="N16" s="39">
        <f t="shared" si="1"/>
        <v>370</v>
      </c>
      <c r="O16" s="43">
        <v>370</v>
      </c>
      <c r="P16" s="41" t="str">
        <f t="shared" si="2"/>
        <v/>
      </c>
      <c r="Q16" s="2"/>
      <c r="R16" s="76">
        <v>23.53</v>
      </c>
    </row>
    <row r="17" spans="1:18" ht="30" customHeight="1">
      <c r="A17" s="42">
        <v>7</v>
      </c>
      <c r="B17" s="28">
        <v>41378</v>
      </c>
      <c r="C17" s="29" t="s">
        <v>50</v>
      </c>
      <c r="D17" s="30" t="s">
        <v>55</v>
      </c>
      <c r="E17" s="30" t="s">
        <v>52</v>
      </c>
      <c r="F17" s="31" t="s">
        <v>53</v>
      </c>
      <c r="G17" s="32"/>
      <c r="H17" s="33">
        <f t="shared" si="0"/>
        <v>0</v>
      </c>
      <c r="I17" s="34"/>
      <c r="J17" s="35"/>
      <c r="K17" s="68"/>
      <c r="L17" s="37"/>
      <c r="M17" s="38">
        <v>138</v>
      </c>
      <c r="N17" s="39">
        <f t="shared" si="1"/>
        <v>138</v>
      </c>
      <c r="O17" s="43">
        <v>138</v>
      </c>
      <c r="P17" s="41" t="str">
        <f t="shared" si="2"/>
        <v/>
      </c>
      <c r="Q17" s="2"/>
      <c r="R17" s="76">
        <v>8.7100000000000009</v>
      </c>
    </row>
    <row r="18" spans="1:18" ht="30" customHeight="1">
      <c r="A18" s="42">
        <v>8</v>
      </c>
      <c r="B18" s="28">
        <v>41378</v>
      </c>
      <c r="C18" s="29" t="s">
        <v>50</v>
      </c>
      <c r="D18" s="30" t="s">
        <v>51</v>
      </c>
      <c r="E18" s="30" t="s">
        <v>52</v>
      </c>
      <c r="F18" s="31" t="s">
        <v>53</v>
      </c>
      <c r="G18" s="32"/>
      <c r="H18" s="33">
        <f t="shared" si="0"/>
        <v>0</v>
      </c>
      <c r="I18" s="34"/>
      <c r="J18" s="35"/>
      <c r="K18" s="68"/>
      <c r="L18" s="37"/>
      <c r="M18" s="38"/>
      <c r="N18" s="39">
        <f t="shared" si="1"/>
        <v>0</v>
      </c>
      <c r="O18" s="43">
        <v>1000</v>
      </c>
      <c r="P18" s="41" t="str">
        <f t="shared" si="2"/>
        <v/>
      </c>
      <c r="Q18" s="2"/>
      <c r="R18" s="76">
        <v>69.290000000000006</v>
      </c>
    </row>
    <row r="19" spans="1:18" ht="30" customHeight="1">
      <c r="A19" s="42">
        <v>9</v>
      </c>
      <c r="B19" s="28">
        <v>41378</v>
      </c>
      <c r="C19" s="44" t="s">
        <v>50</v>
      </c>
      <c r="D19" s="30" t="s">
        <v>54</v>
      </c>
      <c r="E19" s="30" t="s">
        <v>52</v>
      </c>
      <c r="F19" s="45" t="s">
        <v>53</v>
      </c>
      <c r="G19" s="32"/>
      <c r="H19" s="33">
        <f t="shared" si="0"/>
        <v>0</v>
      </c>
      <c r="I19" s="34"/>
      <c r="J19" s="35">
        <v>850</v>
      </c>
      <c r="K19" s="68"/>
      <c r="L19" s="37"/>
      <c r="M19" s="38"/>
      <c r="N19" s="39">
        <f t="shared" si="1"/>
        <v>850</v>
      </c>
      <c r="O19" s="43"/>
      <c r="P19" s="41" t="str">
        <f t="shared" si="2"/>
        <v/>
      </c>
      <c r="Q19" s="2"/>
      <c r="R19" s="76">
        <v>55.68</v>
      </c>
    </row>
    <row r="20" spans="1:18" ht="30" customHeight="1">
      <c r="A20" s="42">
        <v>10</v>
      </c>
      <c r="B20" s="28">
        <v>41379</v>
      </c>
      <c r="C20" s="44" t="s">
        <v>50</v>
      </c>
      <c r="D20" s="30" t="s">
        <v>55</v>
      </c>
      <c r="E20" s="30" t="s">
        <v>52</v>
      </c>
      <c r="F20" s="45" t="s">
        <v>53</v>
      </c>
      <c r="G20" s="32"/>
      <c r="H20" s="33">
        <f t="shared" si="0"/>
        <v>0</v>
      </c>
      <c r="I20" s="34"/>
      <c r="J20" s="35"/>
      <c r="K20" s="68"/>
      <c r="L20" s="37"/>
      <c r="M20" s="38">
        <v>2240</v>
      </c>
      <c r="N20" s="39">
        <f t="shared" si="1"/>
        <v>2240</v>
      </c>
      <c r="O20" s="43">
        <v>2240</v>
      </c>
      <c r="P20" s="41" t="str">
        <f t="shared" si="2"/>
        <v/>
      </c>
      <c r="Q20" s="2"/>
      <c r="R20" s="76">
        <v>141.41</v>
      </c>
    </row>
    <row r="21" spans="1:18" ht="30" customHeight="1">
      <c r="A21" s="42">
        <v>11</v>
      </c>
      <c r="B21" s="28">
        <v>41379</v>
      </c>
      <c r="C21" s="44" t="s">
        <v>50</v>
      </c>
      <c r="D21" s="30" t="s">
        <v>57</v>
      </c>
      <c r="E21" s="30" t="s">
        <v>52</v>
      </c>
      <c r="F21" s="44" t="s">
        <v>53</v>
      </c>
      <c r="G21" s="32"/>
      <c r="H21" s="33">
        <f t="shared" si="0"/>
        <v>0</v>
      </c>
      <c r="I21" s="34"/>
      <c r="J21" s="36"/>
      <c r="K21" s="37">
        <v>677</v>
      </c>
      <c r="L21" s="37"/>
      <c r="M21" s="38"/>
      <c r="N21" s="39">
        <f t="shared" si="1"/>
        <v>677</v>
      </c>
      <c r="O21" s="43"/>
      <c r="P21" s="41" t="str">
        <f t="shared" si="2"/>
        <v/>
      </c>
      <c r="Q21" s="2"/>
      <c r="R21" s="76">
        <v>43.72</v>
      </c>
    </row>
    <row r="22" spans="1:18" ht="30" customHeight="1">
      <c r="A22" s="42">
        <v>12</v>
      </c>
      <c r="B22" s="28">
        <v>41380</v>
      </c>
      <c r="C22" s="44" t="s">
        <v>50</v>
      </c>
      <c r="D22" s="30" t="s">
        <v>54</v>
      </c>
      <c r="E22" s="30" t="s">
        <v>52</v>
      </c>
      <c r="F22" s="44" t="s">
        <v>53</v>
      </c>
      <c r="G22" s="32"/>
      <c r="H22" s="33">
        <f t="shared" si="0"/>
        <v>0</v>
      </c>
      <c r="I22" s="35"/>
      <c r="J22" s="35">
        <v>500</v>
      </c>
      <c r="K22" s="68"/>
      <c r="L22" s="37"/>
      <c r="M22" s="38"/>
      <c r="N22" s="39">
        <f t="shared" si="1"/>
        <v>500</v>
      </c>
      <c r="O22" s="43"/>
      <c r="P22" s="41" t="str">
        <f t="shared" si="2"/>
        <v/>
      </c>
      <c r="Q22" s="2"/>
      <c r="R22" s="76">
        <v>32.869999999999997</v>
      </c>
    </row>
    <row r="23" spans="1:18" ht="30" customHeight="1">
      <c r="A23" s="42">
        <v>13</v>
      </c>
      <c r="B23" s="47">
        <v>41380</v>
      </c>
      <c r="C23" s="44" t="s">
        <v>50</v>
      </c>
      <c r="D23" s="49" t="s">
        <v>55</v>
      </c>
      <c r="E23" s="45" t="s">
        <v>52</v>
      </c>
      <c r="F23" s="46" t="s">
        <v>53</v>
      </c>
      <c r="G23" s="32"/>
      <c r="H23" s="33">
        <f t="shared" si="0"/>
        <v>0</v>
      </c>
      <c r="I23" s="48"/>
      <c r="J23" s="36"/>
      <c r="K23" s="37"/>
      <c r="L23" s="37"/>
      <c r="M23" s="38">
        <v>2274</v>
      </c>
      <c r="N23" s="39">
        <f t="shared" si="1"/>
        <v>2274</v>
      </c>
      <c r="O23" s="43">
        <v>2274</v>
      </c>
      <c r="P23" s="41" t="str">
        <f t="shared" si="2"/>
        <v/>
      </c>
      <c r="Q23" s="2"/>
      <c r="R23" s="76">
        <v>143.56</v>
      </c>
    </row>
    <row r="24" spans="1:18" ht="30" customHeight="1">
      <c r="A24" s="42">
        <v>14</v>
      </c>
      <c r="B24" s="47">
        <v>41381</v>
      </c>
      <c r="C24" s="44" t="s">
        <v>50</v>
      </c>
      <c r="D24" s="49" t="s">
        <v>55</v>
      </c>
      <c r="E24" s="45" t="s">
        <v>52</v>
      </c>
      <c r="F24" s="46" t="s">
        <v>53</v>
      </c>
      <c r="G24" s="32"/>
      <c r="H24" s="33">
        <f t="shared" si="0"/>
        <v>0</v>
      </c>
      <c r="I24" s="48"/>
      <c r="J24" s="36"/>
      <c r="K24" s="37"/>
      <c r="L24" s="37"/>
      <c r="M24" s="38">
        <v>2844</v>
      </c>
      <c r="N24" s="39">
        <f t="shared" si="1"/>
        <v>2844</v>
      </c>
      <c r="O24" s="43">
        <v>2844</v>
      </c>
      <c r="P24" s="41" t="str">
        <f t="shared" si="2"/>
        <v/>
      </c>
      <c r="Q24" s="2"/>
      <c r="R24" s="76">
        <v>179.53</v>
      </c>
    </row>
    <row r="25" spans="1:18" ht="30" customHeight="1">
      <c r="A25" s="42">
        <v>15</v>
      </c>
      <c r="B25" s="47">
        <v>41378</v>
      </c>
      <c r="C25" s="44" t="s">
        <v>50</v>
      </c>
      <c r="D25" s="49" t="s">
        <v>62</v>
      </c>
      <c r="E25" s="45" t="s">
        <v>52</v>
      </c>
      <c r="F25" s="46" t="s">
        <v>53</v>
      </c>
      <c r="G25" s="32"/>
      <c r="H25" s="33">
        <f t="shared" si="0"/>
        <v>0</v>
      </c>
      <c r="I25" s="48"/>
      <c r="J25" s="36"/>
      <c r="K25" s="37"/>
      <c r="L25" s="37">
        <v>1983.68</v>
      </c>
      <c r="M25" s="38"/>
      <c r="N25" s="39">
        <f t="shared" si="1"/>
        <v>1983.68</v>
      </c>
      <c r="O25" s="43">
        <v>1983.68</v>
      </c>
      <c r="P25" s="41" t="str">
        <f t="shared" si="2"/>
        <v/>
      </c>
      <c r="Q25" s="2"/>
      <c r="R25" s="76">
        <v>125.25</v>
      </c>
    </row>
    <row r="26" spans="1:18" ht="30" customHeight="1">
      <c r="A26" s="42">
        <v>16</v>
      </c>
      <c r="B26" s="47">
        <v>41382</v>
      </c>
      <c r="C26" s="44" t="s">
        <v>50</v>
      </c>
      <c r="D26" s="49" t="s">
        <v>63</v>
      </c>
      <c r="E26" s="45" t="s">
        <v>52</v>
      </c>
      <c r="F26" s="46" t="s">
        <v>53</v>
      </c>
      <c r="G26" s="32"/>
      <c r="H26" s="33">
        <f t="shared" si="0"/>
        <v>0</v>
      </c>
      <c r="I26" s="48"/>
      <c r="J26" s="36"/>
      <c r="K26" s="37"/>
      <c r="L26" s="37">
        <v>909.1</v>
      </c>
      <c r="M26" s="38"/>
      <c r="N26" s="39">
        <f t="shared" si="1"/>
        <v>909.1</v>
      </c>
      <c r="O26" s="43">
        <v>909.1</v>
      </c>
      <c r="P26" s="41" t="str">
        <f t="shared" si="2"/>
        <v/>
      </c>
      <c r="Q26" s="2"/>
      <c r="R26" s="76">
        <v>57.08</v>
      </c>
    </row>
    <row r="27" spans="1:18" ht="30" customHeight="1">
      <c r="A27" s="42">
        <v>17</v>
      </c>
      <c r="B27" s="47">
        <v>41384</v>
      </c>
      <c r="C27" s="44" t="s">
        <v>50</v>
      </c>
      <c r="D27" s="49" t="s">
        <v>65</v>
      </c>
      <c r="E27" s="45" t="s">
        <v>52</v>
      </c>
      <c r="F27" s="46" t="s">
        <v>64</v>
      </c>
      <c r="G27" s="32"/>
      <c r="H27" s="33">
        <f t="shared" si="0"/>
        <v>0</v>
      </c>
      <c r="I27" s="48"/>
      <c r="J27" s="36"/>
      <c r="K27" s="37"/>
      <c r="L27" s="37">
        <v>1591.63</v>
      </c>
      <c r="M27" s="38"/>
      <c r="N27" s="39">
        <f>SUM(H27:M27)</f>
        <v>1591.63</v>
      </c>
      <c r="O27" s="43">
        <v>1591.63</v>
      </c>
      <c r="P27" s="41" t="str">
        <f t="shared" si="2"/>
        <v/>
      </c>
      <c r="Q27" s="2"/>
      <c r="R27" s="76">
        <v>99.94</v>
      </c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3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4">SUM(H28:M28)</f>
        <v>0</v>
      </c>
      <c r="O28" s="43"/>
      <c r="P28" s="41" t="str">
        <f t="shared" ref="P28" si="5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6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7">SUM(H29:M29)</f>
        <v>0</v>
      </c>
      <c r="O29" s="43"/>
      <c r="P29" s="41" t="str">
        <f t="shared" ref="P29:P31" si="8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7"/>
        <v>0</v>
      </c>
      <c r="O31" s="43"/>
      <c r="P31" s="41" t="str">
        <f t="shared" si="8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9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0">SUM(H32:M32)</f>
        <v>0</v>
      </c>
      <c r="O32" s="43"/>
      <c r="P32" s="41" t="str">
        <f t="shared" ref="P32:P39" si="11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9"/>
        <v>0</v>
      </c>
      <c r="I35" s="48"/>
      <c r="J35" s="36"/>
      <c r="K35" s="37"/>
      <c r="L35" s="37"/>
      <c r="M35" s="38"/>
      <c r="N35" s="39">
        <f t="shared" si="10"/>
        <v>0</v>
      </c>
      <c r="O35" s="43"/>
      <c r="P35" s="41" t="str">
        <f t="shared" si="11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9"/>
        <v>0</v>
      </c>
      <c r="I36" s="48"/>
      <c r="J36" s="36"/>
      <c r="K36" s="37"/>
      <c r="L36" s="37"/>
      <c r="M36" s="38"/>
      <c r="N36" s="39">
        <f t="shared" si="10"/>
        <v>0</v>
      </c>
      <c r="O36" s="43"/>
      <c r="P36" s="41" t="str">
        <f t="shared" si="11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0"/>
        <v>0</v>
      </c>
      <c r="O37" s="43"/>
      <c r="P37" s="41" t="str">
        <f t="shared" si="11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9"/>
        <v>0</v>
      </c>
      <c r="I38" s="48"/>
      <c r="J38" s="36"/>
      <c r="K38" s="37"/>
      <c r="L38" s="37"/>
      <c r="M38" s="38"/>
      <c r="N38" s="39">
        <f t="shared" si="10"/>
        <v>0</v>
      </c>
      <c r="O38" s="43"/>
      <c r="P38" s="41" t="str">
        <f t="shared" si="11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9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1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2">SUM(H40:M40)</f>
        <v>0</v>
      </c>
      <c r="O40" s="43"/>
      <c r="P40" s="41" t="str">
        <f t="shared" ref="P40" si="13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9" si="14">IF($D$3="si",($G$5/$G$6*G41),IF($D$3="no",G41*$G$4,0))</f>
        <v>0</v>
      </c>
      <c r="I41" s="48"/>
      <c r="J41" s="36"/>
      <c r="K41" s="37"/>
      <c r="L41" s="37"/>
      <c r="M41" s="38"/>
      <c r="N41" s="39">
        <f t="shared" ref="N41:N49" si="15">SUM(H41:M41)</f>
        <v>0</v>
      </c>
      <c r="O41" s="43"/>
      <c r="P41" s="41" t="str">
        <f t="shared" ref="P41:P49" si="16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4"/>
        <v>0</v>
      </c>
      <c r="I42" s="48"/>
      <c r="J42" s="36"/>
      <c r="K42" s="37"/>
      <c r="L42" s="37"/>
      <c r="M42" s="38"/>
      <c r="N42" s="39">
        <f t="shared" si="15"/>
        <v>0</v>
      </c>
      <c r="O42" s="43"/>
      <c r="P42" s="41" t="str">
        <f t="shared" si="16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4"/>
        <v>0</v>
      </c>
      <c r="I43" s="48"/>
      <c r="J43" s="36"/>
      <c r="K43" s="37"/>
      <c r="L43" s="37"/>
      <c r="M43" s="38"/>
      <c r="N43" s="39">
        <f t="shared" si="15"/>
        <v>0</v>
      </c>
      <c r="O43" s="43"/>
      <c r="P43" s="41" t="str">
        <f t="shared" si="16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4"/>
        <v>0</v>
      </c>
      <c r="I44" s="48"/>
      <c r="J44" s="36"/>
      <c r="K44" s="37"/>
      <c r="L44" s="37"/>
      <c r="M44" s="38"/>
      <c r="N44" s="39">
        <f t="shared" si="15"/>
        <v>0</v>
      </c>
      <c r="O44" s="43"/>
      <c r="P44" s="41" t="str">
        <f t="shared" si="16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4"/>
        <v>0</v>
      </c>
      <c r="I45" s="48"/>
      <c r="J45" s="36"/>
      <c r="K45" s="37"/>
      <c r="L45" s="37"/>
      <c r="M45" s="38"/>
      <c r="N45" s="39">
        <f t="shared" si="15"/>
        <v>0</v>
      </c>
      <c r="O45" s="43"/>
      <c r="P45" s="41" t="str">
        <f t="shared" si="16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4"/>
        <v>0</v>
      </c>
      <c r="I46" s="48"/>
      <c r="J46" s="36"/>
      <c r="K46" s="37"/>
      <c r="L46" s="37"/>
      <c r="M46" s="38"/>
      <c r="N46" s="39">
        <f t="shared" si="15"/>
        <v>0</v>
      </c>
      <c r="O46" s="43"/>
      <c r="P46" s="41" t="str">
        <f t="shared" si="16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4"/>
        <v>0</v>
      </c>
      <c r="I47" s="48"/>
      <c r="J47" s="36"/>
      <c r="K47" s="37"/>
      <c r="L47" s="37"/>
      <c r="M47" s="38"/>
      <c r="N47" s="39">
        <f t="shared" si="15"/>
        <v>0</v>
      </c>
      <c r="O47" s="43"/>
      <c r="P47" s="41" t="str">
        <f t="shared" si="16"/>
        <v/>
      </c>
      <c r="Q47" s="2"/>
      <c r="R47" s="76"/>
    </row>
    <row r="48" spans="1:18" ht="30" customHeight="1">
      <c r="A48" s="42">
        <v>39</v>
      </c>
      <c r="B48" s="47"/>
      <c r="C48" s="44"/>
      <c r="D48" s="49"/>
      <c r="E48" s="45"/>
      <c r="F48" s="46"/>
      <c r="G48" s="32"/>
      <c r="H48" s="33">
        <f t="shared" si="14"/>
        <v>0</v>
      </c>
      <c r="I48" s="48"/>
      <c r="J48" s="36"/>
      <c r="K48" s="37"/>
      <c r="L48" s="37"/>
      <c r="M48" s="38"/>
      <c r="N48" s="39">
        <f t="shared" si="15"/>
        <v>0</v>
      </c>
      <c r="O48" s="43"/>
      <c r="P48" s="41" t="str">
        <f t="shared" si="16"/>
        <v/>
      </c>
      <c r="Q48" s="2"/>
      <c r="R48" s="76"/>
    </row>
    <row r="49" spans="1:18" ht="30" customHeight="1">
      <c r="A49" s="42">
        <v>40</v>
      </c>
      <c r="B49" s="47"/>
      <c r="C49" s="44"/>
      <c r="D49" s="49"/>
      <c r="E49" s="45"/>
      <c r="F49" s="46"/>
      <c r="G49" s="32"/>
      <c r="H49" s="33">
        <f t="shared" si="14"/>
        <v>0</v>
      </c>
      <c r="I49" s="48"/>
      <c r="J49" s="36"/>
      <c r="K49" s="37"/>
      <c r="L49" s="37"/>
      <c r="M49" s="38"/>
      <c r="N49" s="39">
        <f t="shared" si="15"/>
        <v>0</v>
      </c>
      <c r="O49" s="43"/>
      <c r="P49" s="41" t="str">
        <f t="shared" si="16"/>
        <v/>
      </c>
      <c r="Q49" s="2"/>
      <c r="R49" s="76"/>
    </row>
    <row r="50" spans="1:18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8">
      <c r="A51" s="84"/>
      <c r="B51" s="85"/>
      <c r="C51" s="86"/>
      <c r="D51" s="87"/>
      <c r="E51" s="87"/>
      <c r="F51" s="88"/>
      <c r="G51" s="89"/>
      <c r="H51" s="90"/>
      <c r="I51" s="91"/>
      <c r="J51" s="91"/>
      <c r="K51" s="91"/>
      <c r="L51" s="91"/>
      <c r="M51" s="91"/>
      <c r="N51" s="92"/>
      <c r="O51" s="93"/>
      <c r="P51" s="94"/>
    </row>
    <row r="52" spans="1:18">
      <c r="A52" s="60"/>
      <c r="B52" s="78" t="s">
        <v>42</v>
      </c>
      <c r="C52" s="78"/>
      <c r="D52" s="78"/>
      <c r="E52" s="61"/>
      <c r="F52" s="61"/>
      <c r="G52" s="78" t="s">
        <v>44</v>
      </c>
      <c r="H52" s="78"/>
      <c r="I52" s="78"/>
      <c r="J52" s="61"/>
      <c r="K52" s="61"/>
      <c r="L52" s="78" t="s">
        <v>43</v>
      </c>
      <c r="M52" s="78"/>
      <c r="N52" s="78"/>
      <c r="O52" s="61"/>
      <c r="P52" s="94"/>
    </row>
    <row r="53" spans="1:18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94"/>
    </row>
    <row r="54" spans="1:18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51 C21 C23:C49">
      <formula1>1</formula1>
      <formula2>0</formula2>
    </dataValidation>
    <dataValidation type="date" operator="greaterThanOrEqual" showErrorMessage="1" errorTitle="Data" error="Inserire una data superiore al 1/11/2000" sqref="B51 B23:B49 B11:B12">
      <formula1>36831</formula1>
      <formula2>0</formula2>
    </dataValidation>
    <dataValidation type="textLength" operator="greaterThan" sqref="F51 F19:F20 F23:F49">
      <formula1>1</formula1>
      <formula2>0</formula2>
    </dataValidation>
    <dataValidation type="textLength" operator="greaterThan" allowBlank="1" showErrorMessage="1" sqref="D51:E51 E19:E21 D23:E49">
      <formula1>1</formula1>
      <formula2>0</formula2>
    </dataValidation>
    <dataValidation type="whole" operator="greaterThanOrEqual" allowBlank="1" showErrorMessage="1" errorTitle="Valore" error="Inserire un numero maggiore o uguale a 0 (zero)!" sqref="N51 N11:N49">
      <formula1>0</formula1>
      <formula2>0</formula2>
    </dataValidation>
    <dataValidation type="decimal" operator="greaterThanOrEqual" allowBlank="1" showErrorMessage="1" errorTitle="Valore" error="Inserire un numero maggiore o uguale a 0 (zero)!" sqref="H51:M51 H12:H49 J13:L22 I17:I22 J11:M12 H11:I11 I23:K49 M18:M49 L23:L24 L26:L49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2011-05-26T08:38:16Z</cp:lastPrinted>
  <dcterms:created xsi:type="dcterms:W3CDTF">2007-03-06T14:42:56Z</dcterms:created>
  <dcterms:modified xsi:type="dcterms:W3CDTF">2013-05-09T12:25:13Z</dcterms:modified>
</cp:coreProperties>
</file>