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75" yWindow="15" windowWidth="20730" windowHeight="11760" tabRatio="433" activeTab="2"/>
  </bookViews>
  <sheets>
    <sheet name="Nota Spese EUR" sheetId="1" r:id="rId1"/>
    <sheet name="Nota Spese MYR" sheetId="8" r:id="rId2"/>
    <sheet name="Nota Spese ILS" sheetId="7" r:id="rId3"/>
    <sheet name="Nota Spese USD" sheetId="6" r:id="rId4"/>
  </sheets>
  <definedNames>
    <definedName name="_xlnm.Print_Area" localSheetId="0">'Nota Spese EUR'!$A$1:$S$135</definedName>
    <definedName name="_xlnm.Print_Area" localSheetId="2">'Nota Spese ILS'!$A$1:$R$53</definedName>
    <definedName name="_xlnm.Print_Area" localSheetId="1">'Nota Spese MYR'!$A$1:$R$60</definedName>
    <definedName name="_xlnm.Print_Area" localSheetId="3">'Nota Spese USD'!$A$1:$R$47</definedName>
    <definedName name="_xlnm.Print_Titles" localSheetId="0">'Nota Spese EUR'!$7:$10</definedName>
    <definedName name="_xlnm.Print_Titles" localSheetId="2">'Nota Spese ILS'!$1:$10</definedName>
    <definedName name="_xlnm.Print_Titles" localSheetId="1">'Nota Spese MYR'!$1:$10</definedName>
    <definedName name="_xlnm.Print_Titles" localSheetId="3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7"/>
  <c r="R3"/>
  <c r="R3" i="6"/>
  <c r="R1"/>
  <c r="R5" s="1"/>
  <c r="R5" i="7"/>
  <c r="P55" i="8" l="1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H7"/>
  <c r="G7"/>
  <c r="P1"/>
  <c r="P5"/>
  <c r="N7"/>
  <c r="P7"/>
  <c r="P48" i="7"/>
  <c r="H48"/>
  <c r="N48" s="1"/>
  <c r="P47"/>
  <c r="H47"/>
  <c r="N47"/>
  <c r="P46"/>
  <c r="H46"/>
  <c r="N46" s="1"/>
  <c r="P45"/>
  <c r="H45"/>
  <c r="N45" s="1"/>
  <c r="P44"/>
  <c r="H44"/>
  <c r="N44" s="1"/>
  <c r="P43"/>
  <c r="H43"/>
  <c r="N43"/>
  <c r="P42"/>
  <c r="H42"/>
  <c r="N42" s="1"/>
  <c r="P41"/>
  <c r="H41"/>
  <c r="N41" s="1"/>
  <c r="P40"/>
  <c r="H40"/>
  <c r="N40" s="1"/>
  <c r="P39"/>
  <c r="H39"/>
  <c r="N39"/>
  <c r="P38"/>
  <c r="H38"/>
  <c r="N38" s="1"/>
  <c r="P37"/>
  <c r="H37"/>
  <c r="N37" s="1"/>
  <c r="P36"/>
  <c r="H36"/>
  <c r="N36" s="1"/>
  <c r="P35"/>
  <c r="H35"/>
  <c r="N35"/>
  <c r="P34"/>
  <c r="H34"/>
  <c r="N34" s="1"/>
  <c r="P33"/>
  <c r="H33"/>
  <c r="N33" s="1"/>
  <c r="P32"/>
  <c r="H32"/>
  <c r="N32" s="1"/>
  <c r="P31"/>
  <c r="H31"/>
  <c r="N31"/>
  <c r="P30"/>
  <c r="H30"/>
  <c r="N30" s="1"/>
  <c r="P29"/>
  <c r="H29"/>
  <c r="N29" s="1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M1" i="8"/>
  <c r="H7" i="7"/>
  <c r="P1" s="1"/>
  <c r="P5" s="1"/>
  <c r="P42" i="6"/>
  <c r="H42"/>
  <c r="N42"/>
  <c r="P41"/>
  <c r="H41"/>
  <c r="N41" s="1"/>
  <c r="P40"/>
  <c r="H40"/>
  <c r="N40"/>
  <c r="P39"/>
  <c r="H39"/>
  <c r="N39" s="1"/>
  <c r="P38"/>
  <c r="H38"/>
  <c r="N38"/>
  <c r="P37"/>
  <c r="H37"/>
  <c r="N37" s="1"/>
  <c r="P36"/>
  <c r="H36"/>
  <c r="N36"/>
  <c r="P35"/>
  <c r="H35"/>
  <c r="N35" s="1"/>
  <c r="P34"/>
  <c r="H34"/>
  <c r="N34"/>
  <c r="P33"/>
  <c r="H33"/>
  <c r="N33" s="1"/>
  <c r="P32"/>
  <c r="H32"/>
  <c r="N32"/>
  <c r="P31"/>
  <c r="H31"/>
  <c r="N31" s="1"/>
  <c r="P30"/>
  <c r="H30"/>
  <c r="N30"/>
  <c r="P29"/>
  <c r="H29"/>
  <c r="N29" s="1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O7"/>
  <c r="P3" s="1"/>
  <c r="M7"/>
  <c r="L7"/>
  <c r="K7"/>
  <c r="J7"/>
  <c r="I7"/>
  <c r="G7"/>
  <c r="H7"/>
  <c r="N11"/>
  <c r="N15" i="1"/>
  <c r="N16"/>
  <c r="N17"/>
  <c r="N18"/>
  <c r="N19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/>
  <c r="N7"/>
  <c r="P7"/>
  <c r="M1"/>
  <c r="N7" i="6" l="1"/>
  <c r="P7" s="1"/>
  <c r="P1"/>
  <c r="P5"/>
  <c r="N7" i="7"/>
  <c r="M1" s="1"/>
  <c r="M1" i="6" l="1"/>
  <c r="P7" i="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<sst xmlns="http://schemas.openxmlformats.org/spreadsheetml/2006/main" count="264" uniqueCount="68">
  <si>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</si>
  <si>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</si>
  <si>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</si>
  <si>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</si>
  <si>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</si>
  <si>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</si>
  <si>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</si>
  <si>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</si>
  <si>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</si>
  <si>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</si>
  <si>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</si>
  <si>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</si>
  <si>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</si>
  <si>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</si>
  <si>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</si>
  <si>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</si>
  <si>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</si>
  <si>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</si>
  <si>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</si>
  <si>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</si>
  <si>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</si>
  <si>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</si>
  <si>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</si>
  <si>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</si>
  <si>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</si>
  <si>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</si>
  <si>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</si>
  <si>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</si>
  <si>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</si>
  <si>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</si>
  <si>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</si>
  <si>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</si>
  <si>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</si>
  <si>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</si>
  <si>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</si>
  <si>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</si>
  <si>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</si>
  <si>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</si>
  <si>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</si>
  <si>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</si>
  <si>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</si>
  <si>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</si>
  <si>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</si>
  <si>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</si>
  <si>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</si>
  <si>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</si>
  <si>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</si>
  <si>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(importi in Valuta USD)</t>
  </si>
  <si>
    <t>Pasto</t>
  </si>
  <si>
    <t>03_01</t>
  </si>
  <si>
    <t>Hotel</t>
  </si>
  <si>
    <t>Prelievo Contante</t>
  </si>
  <si>
    <t>Taxi</t>
  </si>
  <si>
    <t>Milano</t>
  </si>
  <si>
    <t>(importi in Valuta MYR)</t>
  </si>
  <si>
    <t>Delviery Malesia</t>
  </si>
  <si>
    <t>Malesia</t>
  </si>
  <si>
    <t>MYR</t>
  </si>
  <si>
    <t>Restituzione Contante</t>
  </si>
  <si>
    <t>Fotocopie</t>
  </si>
  <si>
    <t>Demo Israele</t>
  </si>
  <si>
    <t>Malpensa Express</t>
  </si>
  <si>
    <t>Bagaglio imbarcato (x 2)</t>
  </si>
  <si>
    <t>(importi in Valuta ILS)</t>
  </si>
  <si>
    <t>Israele</t>
  </si>
  <si>
    <t>ILS</t>
  </si>
  <si>
    <t>Demo Spagna</t>
  </si>
  <si>
    <t>USD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</si>
</sst>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38" fontId="1" fillId="0" borderId="76" xfId="0" applyNumberFormat="1" applyFont="1" applyFill="1" applyBorder="1" applyAlignment="1" applyProtection="1">
      <alignment horizontal="center" vertical="center"/>
      <protection locked="0"/>
    </xf>
    <xf numFmtId="171" fontId="1" fillId="0" borderId="7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171" fontId="1" fillId="0" borderId="21" xfId="0" applyNumberFormat="1" applyFont="1" applyFill="1" applyBorder="1" applyAlignment="1" applyProtection="1">
      <alignment horizontal="right" vertical="center"/>
      <protection locked="0"/>
    </xf>
    <xf numFmtId="172" fontId="1" fillId="0" borderId="0" xfId="0" applyNumberFormat="1" applyFont="1" applyAlignment="1" applyProtection="1">
      <alignment horizontal="center"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R16" sqref="R1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0" t="s">
        <v>0</v>
      </c>
      <c r="C1" s="130"/>
      <c r="D1" s="130"/>
      <c r="E1" s="121" t="s">
        <v>40</v>
      </c>
      <c r="F1" s="121"/>
      <c r="G1" s="47" t="s">
        <v>36</v>
      </c>
      <c r="H1" s="46" t="s">
        <v>49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157.5</v>
      </c>
      <c r="Q1" s="3" t="s">
        <v>27</v>
      </c>
    </row>
    <row r="2" spans="1:19" s="8" customFormat="1" ht="35.25" customHeight="1">
      <c r="A2" s="4"/>
      <c r="B2" s="120" t="s">
        <v>2</v>
      </c>
      <c r="C2" s="120"/>
      <c r="D2" s="120"/>
      <c r="E2" s="121" t="s">
        <v>41</v>
      </c>
      <c r="F2" s="12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0" t="s">
        <v>25</v>
      </c>
      <c r="C3" s="120"/>
      <c r="D3" s="120"/>
      <c r="E3" s="121" t="s">
        <v>26</v>
      </c>
      <c r="F3" s="121"/>
      <c r="N3" s="10" t="s">
        <v>4</v>
      </c>
      <c r="O3" s="11"/>
      <c r="P3" s="12">
        <f>+O7</f>
        <v>137.19999999999999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6</v>
      </c>
      <c r="F5" s="14"/>
      <c r="G5" s="10" t="s">
        <v>7</v>
      </c>
      <c r="H5" s="21">
        <v>1.1100000000000001</v>
      </c>
      <c r="N5" s="119" t="s">
        <v>8</v>
      </c>
      <c r="O5" s="119"/>
      <c r="P5" s="22">
        <f>P1-P2-P3-P4</f>
        <v>20.300000000000011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26" t="s">
        <v>11</v>
      </c>
      <c r="F7" s="127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77.5</v>
      </c>
      <c r="K7" s="58">
        <f t="shared" ref="K7:O7" si="0">SUM(K11:K129)</f>
        <v>80</v>
      </c>
      <c r="L7" s="58">
        <f t="shared" si="0"/>
        <v>0</v>
      </c>
      <c r="M7" s="58">
        <f t="shared" si="0"/>
        <v>0</v>
      </c>
      <c r="N7" s="58">
        <f t="shared" si="0"/>
        <v>157.5</v>
      </c>
      <c r="O7" s="59">
        <f t="shared" si="0"/>
        <v>137.19999999999999</v>
      </c>
      <c r="P7" s="13">
        <f>+N7-SUM(I7:M7)</f>
        <v>0</v>
      </c>
    </row>
    <row r="8" spans="1:19" ht="36" customHeight="1" thickTop="1" thickBot="1">
      <c r="A8" s="136"/>
      <c r="B8" s="56"/>
      <c r="C8" s="138" t="s">
        <v>13</v>
      </c>
      <c r="D8" s="140" t="s">
        <v>24</v>
      </c>
      <c r="E8" s="139" t="s">
        <v>14</v>
      </c>
      <c r="F8" s="141" t="s">
        <v>30</v>
      </c>
      <c r="G8" s="142" t="s">
        <v>15</v>
      </c>
      <c r="H8" s="143" t="s">
        <v>16</v>
      </c>
      <c r="I8" s="122" t="s">
        <v>33</v>
      </c>
      <c r="J8" s="122" t="s">
        <v>35</v>
      </c>
      <c r="K8" s="122" t="s">
        <v>34</v>
      </c>
      <c r="L8" s="124" t="s">
        <v>31</v>
      </c>
      <c r="M8" s="125"/>
      <c r="N8" s="134" t="s">
        <v>17</v>
      </c>
      <c r="O8" s="146" t="s">
        <v>18</v>
      </c>
      <c r="P8" s="133" t="s">
        <v>19</v>
      </c>
      <c r="R8" s="2"/>
    </row>
    <row r="9" spans="1:19" ht="36" customHeight="1" thickTop="1" thickBot="1">
      <c r="A9" s="137"/>
      <c r="B9" s="56" t="s">
        <v>12</v>
      </c>
      <c r="C9" s="139"/>
      <c r="D9" s="139"/>
      <c r="E9" s="139"/>
      <c r="F9" s="141"/>
      <c r="G9" s="142"/>
      <c r="H9" s="144"/>
      <c r="I9" s="123" t="s">
        <v>33</v>
      </c>
      <c r="J9" s="123"/>
      <c r="K9" s="123" t="s">
        <v>32</v>
      </c>
      <c r="L9" s="128" t="s">
        <v>22</v>
      </c>
      <c r="M9" s="131" t="s">
        <v>23</v>
      </c>
      <c r="N9" s="135"/>
      <c r="O9" s="147"/>
      <c r="P9" s="133"/>
      <c r="R9" s="2"/>
    </row>
    <row r="10" spans="1:19" ht="37.5" customHeight="1" thickTop="1" thickBot="1">
      <c r="A10" s="137"/>
      <c r="B10" s="51"/>
      <c r="C10" s="139"/>
      <c r="D10" s="139"/>
      <c r="E10" s="139"/>
      <c r="F10" s="141"/>
      <c r="G10" s="26" t="s">
        <v>20</v>
      </c>
      <c r="H10" s="145"/>
      <c r="I10" s="123"/>
      <c r="J10" s="123"/>
      <c r="K10" s="123"/>
      <c r="L10" s="129"/>
      <c r="M10" s="132"/>
      <c r="N10" s="135"/>
      <c r="O10" s="147"/>
      <c r="P10" s="133"/>
      <c r="R10" s="2"/>
    </row>
    <row r="11" spans="1:19" ht="30" customHeight="1" thickTop="1">
      <c r="A11" s="27">
        <v>1</v>
      </c>
      <c r="B11" s="43">
        <v>41380</v>
      </c>
      <c r="C11" s="29" t="s">
        <v>60</v>
      </c>
      <c r="D11" s="29" t="s">
        <v>52</v>
      </c>
      <c r="E11" s="60"/>
      <c r="F11" s="60" t="s">
        <v>53</v>
      </c>
      <c r="G11" s="76"/>
      <c r="H11" s="81"/>
      <c r="I11" s="63"/>
      <c r="J11" s="63">
        <v>17.7</v>
      </c>
      <c r="K11" s="30"/>
      <c r="L11" s="31"/>
      <c r="M11" s="33"/>
      <c r="N11" s="35">
        <f>SUM(H11:M11)</f>
        <v>17.7</v>
      </c>
      <c r="O11" s="36">
        <v>17.7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41380</v>
      </c>
      <c r="C12" s="29" t="s">
        <v>60</v>
      </c>
      <c r="D12" s="29" t="s">
        <v>61</v>
      </c>
      <c r="E12" s="60"/>
      <c r="F12" s="60" t="s">
        <v>53</v>
      </c>
      <c r="G12" s="76"/>
      <c r="H12" s="81"/>
      <c r="I12" s="63"/>
      <c r="J12" s="63">
        <v>11</v>
      </c>
      <c r="K12" s="30"/>
      <c r="L12" s="31"/>
      <c r="M12" s="33"/>
      <c r="N12" s="35">
        <f>SUM(H12:M12)</f>
        <v>11</v>
      </c>
      <c r="O12" s="39">
        <v>11</v>
      </c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41380</v>
      </c>
      <c r="C13" s="29" t="s">
        <v>60</v>
      </c>
      <c r="D13" s="29" t="s">
        <v>62</v>
      </c>
      <c r="E13" s="60"/>
      <c r="F13" s="60" t="s">
        <v>53</v>
      </c>
      <c r="G13" s="76"/>
      <c r="H13" s="81"/>
      <c r="I13" s="63"/>
      <c r="J13" s="63"/>
      <c r="K13" s="30">
        <v>80</v>
      </c>
      <c r="L13" s="31"/>
      <c r="M13" s="33"/>
      <c r="N13" s="35">
        <f>SUM(H13:M13)</f>
        <v>80</v>
      </c>
      <c r="O13" s="39">
        <v>80</v>
      </c>
      <c r="P13" s="37" t="str">
        <f>IF($F13="Milano","X","")</f>
        <v>X</v>
      </c>
      <c r="R13" s="2"/>
    </row>
    <row r="14" spans="1:19" ht="30" customHeight="1">
      <c r="A14" s="38">
        <v>4</v>
      </c>
      <c r="B14" s="43">
        <v>41383</v>
      </c>
      <c r="C14" s="29" t="s">
        <v>60</v>
      </c>
      <c r="D14" s="29" t="s">
        <v>52</v>
      </c>
      <c r="E14" s="60"/>
      <c r="F14" s="60" t="s">
        <v>53</v>
      </c>
      <c r="G14" s="76"/>
      <c r="H14" s="81"/>
      <c r="I14" s="63"/>
      <c r="J14" s="63">
        <v>28.5</v>
      </c>
      <c r="K14" s="30"/>
      <c r="L14" s="31"/>
      <c r="M14" s="33"/>
      <c r="N14" s="35">
        <f t="shared" ref="N14" si="1">SUM(H14:M14)</f>
        <v>28.5</v>
      </c>
      <c r="O14" s="39">
        <v>28.5</v>
      </c>
      <c r="P14" s="37" t="str">
        <f t="shared" ref="P14:P83" si="2">IF($F14="Milano","X","")</f>
        <v>X</v>
      </c>
      <c r="R14" s="2"/>
    </row>
    <row r="15" spans="1:19" ht="30" customHeight="1">
      <c r="A15" s="38">
        <v>5</v>
      </c>
      <c r="B15" s="43">
        <v>41393</v>
      </c>
      <c r="C15" s="29" t="s">
        <v>66</v>
      </c>
      <c r="D15" s="29" t="s">
        <v>52</v>
      </c>
      <c r="E15" s="60"/>
      <c r="F15" s="60" t="s">
        <v>53</v>
      </c>
      <c r="G15" s="76"/>
      <c r="H15" s="81"/>
      <c r="I15" s="63"/>
      <c r="J15" s="63">
        <v>20.3</v>
      </c>
      <c r="K15" s="30"/>
      <c r="L15" s="31"/>
      <c r="M15" s="33"/>
      <c r="N15" s="35">
        <f t="shared" ref="N15:N19" si="3">SUM(H15:M15)</f>
        <v>20.3</v>
      </c>
      <c r="O15" s="39"/>
      <c r="P15" s="37" t="str">
        <f t="shared" si="2"/>
        <v>X</v>
      </c>
      <c r="R15" s="2"/>
    </row>
    <row r="16" spans="1:19" ht="30" customHeight="1">
      <c r="A16" s="38">
        <v>6</v>
      </c>
      <c r="B16" s="43"/>
      <c r="C16" s="29"/>
      <c r="D16" s="29"/>
      <c r="E16" s="60"/>
      <c r="F16" s="60"/>
      <c r="G16" s="76"/>
      <c r="H16" s="81"/>
      <c r="I16" s="63"/>
      <c r="J16" s="63"/>
      <c r="K16" s="30"/>
      <c r="L16" s="31"/>
      <c r="M16" s="33"/>
      <c r="N16" s="35">
        <f t="shared" si="3"/>
        <v>0</v>
      </c>
      <c r="O16" s="39"/>
      <c r="P16" s="37" t="str">
        <f t="shared" si="2"/>
        <v/>
      </c>
      <c r="R16" s="2"/>
    </row>
    <row r="17" spans="1:18" ht="30" customHeight="1">
      <c r="A17" s="38">
        <v>7</v>
      </c>
      <c r="B17" s="43"/>
      <c r="C17" s="29"/>
      <c r="D17" s="29"/>
      <c r="E17" s="60"/>
      <c r="F17" s="60"/>
      <c r="G17" s="76"/>
      <c r="H17" s="81"/>
      <c r="I17" s="63"/>
      <c r="J17" s="63"/>
      <c r="K17" s="30"/>
      <c r="L17" s="31"/>
      <c r="M17" s="33"/>
      <c r="N17" s="35">
        <f t="shared" si="3"/>
        <v>0</v>
      </c>
      <c r="O17" s="39"/>
      <c r="P17" s="37" t="str">
        <f t="shared" si="2"/>
        <v/>
      </c>
      <c r="R17" s="2"/>
    </row>
    <row r="18" spans="1:18" ht="30" customHeight="1">
      <c r="A18" s="38">
        <v>8</v>
      </c>
      <c r="B18" s="43"/>
      <c r="C18" s="29"/>
      <c r="D18" s="29"/>
      <c r="E18" s="60"/>
      <c r="F18" s="60"/>
      <c r="G18" s="76"/>
      <c r="H18" s="81"/>
      <c r="I18" s="63"/>
      <c r="J18" s="63"/>
      <c r="K18" s="30"/>
      <c r="L18" s="31"/>
      <c r="M18" s="33"/>
      <c r="N18" s="35">
        <f t="shared" si="3"/>
        <v>0</v>
      </c>
      <c r="O18" s="39"/>
      <c r="P18" s="37" t="str">
        <f t="shared" si="2"/>
        <v/>
      </c>
      <c r="R18" s="2"/>
    </row>
    <row r="19" spans="1:18" ht="30" customHeight="1">
      <c r="A19" s="38">
        <v>9</v>
      </c>
      <c r="B19" s="43"/>
      <c r="C19" s="29"/>
      <c r="D19" s="29"/>
      <c r="E19" s="60"/>
      <c r="F19" s="60"/>
      <c r="G19" s="76"/>
      <c r="H19" s="81"/>
      <c r="I19" s="63"/>
      <c r="J19" s="63"/>
      <c r="K19" s="30"/>
      <c r="L19" s="31"/>
      <c r="M19" s="31"/>
      <c r="N19" s="35">
        <f t="shared" si="3"/>
        <v>0</v>
      </c>
      <c r="O19" s="39"/>
      <c r="P19" s="37" t="str">
        <f t="shared" si="2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7"/>
      <c r="H20" s="81"/>
      <c r="I20" s="63"/>
      <c r="J20" s="63"/>
      <c r="K20" s="30"/>
      <c r="L20" s="31"/>
      <c r="M20" s="31"/>
      <c r="N20" s="35">
        <f t="shared" ref="N20:N83" si="4">SUM(H20:M20)</f>
        <v>0</v>
      </c>
      <c r="O20" s="39"/>
      <c r="P20" s="37" t="str">
        <f t="shared" si="2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7"/>
      <c r="H21" s="81"/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2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7"/>
      <c r="H22" s="81"/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2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7"/>
      <c r="H23" s="81">
        <f t="shared" ref="H23:H75" si="5">IF($E$3="si",($H$5/$H$6*G23),IF($E$3="no",G23*$H$4,0))</f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7"/>
      <c r="H24" s="81">
        <f t="shared" si="5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7"/>
      <c r="H25" s="81">
        <f t="shared" si="5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7"/>
      <c r="H26" s="81">
        <f t="shared" si="5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5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5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5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5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5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5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5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5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5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63">
        <f t="shared" si="5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63">
        <f t="shared" si="5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63">
        <f t="shared" si="5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63">
        <f t="shared" si="5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63">
        <f t="shared" si="5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63">
        <f t="shared" si="5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63">
        <f t="shared" si="5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63">
        <f t="shared" si="5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63">
        <f t="shared" si="5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63">
        <f t="shared" si="5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63">
        <f t="shared" si="5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63">
        <f t="shared" si="5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63">
        <f t="shared" si="5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63">
        <f t="shared" si="5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63">
        <f t="shared" si="5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63">
        <f t="shared" si="5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63">
        <f t="shared" si="5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63">
        <f t="shared" si="5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63">
        <f t="shared" si="5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63">
        <f t="shared" si="5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63">
        <f t="shared" si="5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63">
        <f t="shared" si="5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63">
        <f t="shared" si="5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63">
        <f t="shared" si="5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63">
        <f t="shared" si="5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63">
        <f t="shared" si="5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63">
        <f t="shared" si="5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63">
        <f t="shared" si="5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63">
        <f t="shared" si="5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63">
        <f t="shared" si="5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63">
        <f t="shared" si="5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63">
        <f t="shared" si="5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63">
        <f t="shared" si="5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63">
        <f t="shared" si="5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63">
        <f t="shared" si="5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63">
        <f t="shared" si="5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63">
        <f t="shared" si="5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63">
        <f t="shared" si="5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63">
        <f t="shared" si="5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63">
        <f t="shared" si="5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63">
        <f t="shared" ref="H76:H128" si="6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63">
        <f t="shared" si="6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63">
        <f t="shared" si="6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64">
        <f t="shared" si="6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64">
        <f t="shared" si="6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64">
        <f t="shared" si="6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64">
        <f t="shared" si="6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64">
        <f t="shared" si="6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32">
        <f t="shared" si="6"/>
        <v>0</v>
      </c>
      <c r="I84" s="32"/>
      <c r="J84" s="32"/>
      <c r="K84" s="33"/>
      <c r="L84" s="33"/>
      <c r="M84" s="34"/>
      <c r="N84" s="35">
        <f t="shared" ref="N84:N86" si="7">SUM(H84:M84)</f>
        <v>0</v>
      </c>
      <c r="O84" s="39"/>
      <c r="P84" s="37" t="str">
        <f t="shared" ref="P84:P88" si="8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32">
        <f t="shared" si="6"/>
        <v>0</v>
      </c>
      <c r="I85" s="32"/>
      <c r="J85" s="32"/>
      <c r="K85" s="33"/>
      <c r="L85" s="33"/>
      <c r="M85" s="34"/>
      <c r="N85" s="35">
        <f t="shared" si="7"/>
        <v>0</v>
      </c>
      <c r="O85" s="39"/>
      <c r="P85" s="37" t="str">
        <f t="shared" si="8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si="6"/>
        <v>0</v>
      </c>
      <c r="I86" s="32"/>
      <c r="J86" s="32"/>
      <c r="K86" s="33"/>
      <c r="L86" s="33"/>
      <c r="M86" s="34"/>
      <c r="N86" s="35">
        <f t="shared" si="7"/>
        <v>0</v>
      </c>
      <c r="O86" s="39"/>
      <c r="P86" s="37" t="str">
        <f t="shared" si="8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8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6"/>
        <v>0</v>
      </c>
      <c r="I88" s="32"/>
      <c r="J88" s="32"/>
      <c r="K88" s="33"/>
      <c r="L88" s="33"/>
      <c r="M88" s="34"/>
      <c r="N88" s="35">
        <f t="shared" ref="N88" si="9">SUM(H88:M88)</f>
        <v>0</v>
      </c>
      <c r="O88" s="39"/>
      <c r="P88" s="37" t="str">
        <f t="shared" si="8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0"/>
      <c r="H89" s="32">
        <f t="shared" si="6"/>
        <v>0</v>
      </c>
      <c r="I89" s="32"/>
      <c r="J89" s="32"/>
      <c r="K89" s="33"/>
      <c r="L89" s="33"/>
      <c r="M89" s="34"/>
      <c r="N89" s="35">
        <f t="shared" ref="N89:N112" si="10">SUM(H89:M89)</f>
        <v>0</v>
      </c>
      <c r="O89" s="39"/>
      <c r="P89" s="37" t="str">
        <f t="shared" ref="P89:P112" si="11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0"/>
      <c r="H90" s="32">
        <f t="shared" si="6"/>
        <v>0</v>
      </c>
      <c r="I90" s="32"/>
      <c r="J90" s="32"/>
      <c r="K90" s="33"/>
      <c r="L90" s="33"/>
      <c r="M90" s="34"/>
      <c r="N90" s="35">
        <f t="shared" si="10"/>
        <v>0</v>
      </c>
      <c r="O90" s="39"/>
      <c r="P90" s="37" t="str">
        <f t="shared" si="11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0"/>
      <c r="H91" s="32">
        <f t="shared" si="6"/>
        <v>0</v>
      </c>
      <c r="I91" s="32"/>
      <c r="J91" s="32"/>
      <c r="K91" s="33"/>
      <c r="L91" s="33"/>
      <c r="M91" s="34"/>
      <c r="N91" s="35">
        <f t="shared" si="10"/>
        <v>0</v>
      </c>
      <c r="O91" s="39"/>
      <c r="P91" s="37" t="str">
        <f t="shared" si="11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0"/>
      <c r="H92" s="32">
        <f t="shared" si="6"/>
        <v>0</v>
      </c>
      <c r="I92" s="32"/>
      <c r="J92" s="32"/>
      <c r="K92" s="33"/>
      <c r="L92" s="33"/>
      <c r="M92" s="34"/>
      <c r="N92" s="35">
        <f t="shared" si="10"/>
        <v>0</v>
      </c>
      <c r="O92" s="39"/>
      <c r="P92" s="37" t="str">
        <f t="shared" si="11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0"/>
      <c r="H93" s="32">
        <f t="shared" si="6"/>
        <v>0</v>
      </c>
      <c r="I93" s="32"/>
      <c r="J93" s="32"/>
      <c r="K93" s="33"/>
      <c r="L93" s="33"/>
      <c r="M93" s="34"/>
      <c r="N93" s="35">
        <f t="shared" si="10"/>
        <v>0</v>
      </c>
      <c r="O93" s="39"/>
      <c r="P93" s="37" t="str">
        <f t="shared" si="11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0"/>
      <c r="H94" s="32">
        <f t="shared" si="6"/>
        <v>0</v>
      </c>
      <c r="I94" s="32"/>
      <c r="J94" s="32"/>
      <c r="K94" s="33"/>
      <c r="L94" s="33"/>
      <c r="M94" s="34"/>
      <c r="N94" s="35">
        <f t="shared" si="10"/>
        <v>0</v>
      </c>
      <c r="O94" s="39"/>
      <c r="P94" s="37" t="str">
        <f t="shared" si="11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0"/>
      <c r="H95" s="32">
        <f t="shared" si="6"/>
        <v>0</v>
      </c>
      <c r="I95" s="32"/>
      <c r="J95" s="32"/>
      <c r="K95" s="33"/>
      <c r="L95" s="33"/>
      <c r="M95" s="34"/>
      <c r="N95" s="35">
        <f t="shared" si="10"/>
        <v>0</v>
      </c>
      <c r="O95" s="39"/>
      <c r="P95" s="37" t="str">
        <f t="shared" si="11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0"/>
      <c r="H96" s="32">
        <f t="shared" si="6"/>
        <v>0</v>
      </c>
      <c r="I96" s="32"/>
      <c r="J96" s="32"/>
      <c r="K96" s="33"/>
      <c r="L96" s="33"/>
      <c r="M96" s="34"/>
      <c r="N96" s="35">
        <f t="shared" si="10"/>
        <v>0</v>
      </c>
      <c r="O96" s="39"/>
      <c r="P96" s="37" t="str">
        <f t="shared" si="11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0"/>
      <c r="H97" s="32">
        <f t="shared" si="6"/>
        <v>0</v>
      </c>
      <c r="I97" s="32"/>
      <c r="J97" s="32"/>
      <c r="K97" s="33"/>
      <c r="L97" s="33"/>
      <c r="M97" s="34"/>
      <c r="N97" s="35">
        <f t="shared" si="10"/>
        <v>0</v>
      </c>
      <c r="O97" s="39"/>
      <c r="P97" s="37" t="str">
        <f t="shared" si="11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0"/>
      <c r="H98" s="32">
        <f t="shared" si="6"/>
        <v>0</v>
      </c>
      <c r="I98" s="32"/>
      <c r="J98" s="32"/>
      <c r="K98" s="33"/>
      <c r="L98" s="33"/>
      <c r="M98" s="34"/>
      <c r="N98" s="35">
        <f t="shared" si="10"/>
        <v>0</v>
      </c>
      <c r="O98" s="39"/>
      <c r="P98" s="37" t="str">
        <f t="shared" si="11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0"/>
      <c r="H99" s="32">
        <f t="shared" si="6"/>
        <v>0</v>
      </c>
      <c r="I99" s="32"/>
      <c r="J99" s="32"/>
      <c r="K99" s="33"/>
      <c r="L99" s="33"/>
      <c r="M99" s="34"/>
      <c r="N99" s="35">
        <f t="shared" si="10"/>
        <v>0</v>
      </c>
      <c r="O99" s="39"/>
      <c r="P99" s="37" t="str">
        <f t="shared" si="11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0"/>
      <c r="H100" s="32">
        <f t="shared" si="6"/>
        <v>0</v>
      </c>
      <c r="I100" s="32"/>
      <c r="J100" s="32"/>
      <c r="K100" s="33"/>
      <c r="L100" s="33"/>
      <c r="M100" s="34"/>
      <c r="N100" s="35">
        <f t="shared" si="10"/>
        <v>0</v>
      </c>
      <c r="O100" s="39"/>
      <c r="P100" s="37" t="str">
        <f t="shared" si="11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0"/>
      <c r="H101" s="32">
        <f t="shared" si="6"/>
        <v>0</v>
      </c>
      <c r="I101" s="32"/>
      <c r="J101" s="32"/>
      <c r="K101" s="33"/>
      <c r="L101" s="33"/>
      <c r="M101" s="34"/>
      <c r="N101" s="35">
        <f t="shared" si="10"/>
        <v>0</v>
      </c>
      <c r="O101" s="39"/>
      <c r="P101" s="37" t="str">
        <f t="shared" si="11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0"/>
      <c r="H102" s="32">
        <f t="shared" si="6"/>
        <v>0</v>
      </c>
      <c r="I102" s="32"/>
      <c r="J102" s="32"/>
      <c r="K102" s="33"/>
      <c r="L102" s="33"/>
      <c r="M102" s="34"/>
      <c r="N102" s="35">
        <f t="shared" si="10"/>
        <v>0</v>
      </c>
      <c r="O102" s="39"/>
      <c r="P102" s="37" t="str">
        <f t="shared" si="11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0"/>
      <c r="H103" s="32">
        <f t="shared" si="6"/>
        <v>0</v>
      </c>
      <c r="I103" s="32"/>
      <c r="J103" s="32"/>
      <c r="K103" s="33"/>
      <c r="L103" s="33"/>
      <c r="M103" s="34"/>
      <c r="N103" s="35">
        <f t="shared" si="10"/>
        <v>0</v>
      </c>
      <c r="O103" s="39"/>
      <c r="P103" s="37" t="str">
        <f t="shared" si="11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0"/>
      <c r="H104" s="32">
        <f t="shared" si="6"/>
        <v>0</v>
      </c>
      <c r="I104" s="32"/>
      <c r="J104" s="32"/>
      <c r="K104" s="33"/>
      <c r="L104" s="33"/>
      <c r="M104" s="34"/>
      <c r="N104" s="35">
        <f t="shared" si="10"/>
        <v>0</v>
      </c>
      <c r="O104" s="39"/>
      <c r="P104" s="37" t="str">
        <f t="shared" si="11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0"/>
      <c r="H105" s="32">
        <f t="shared" si="6"/>
        <v>0</v>
      </c>
      <c r="I105" s="32"/>
      <c r="J105" s="32"/>
      <c r="K105" s="33"/>
      <c r="L105" s="33"/>
      <c r="M105" s="34"/>
      <c r="N105" s="35">
        <f t="shared" si="10"/>
        <v>0</v>
      </c>
      <c r="O105" s="39"/>
      <c r="P105" s="37" t="str">
        <f t="shared" si="11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0"/>
      <c r="H106" s="32">
        <f t="shared" si="6"/>
        <v>0</v>
      </c>
      <c r="I106" s="32"/>
      <c r="J106" s="32"/>
      <c r="K106" s="33"/>
      <c r="L106" s="33"/>
      <c r="M106" s="34"/>
      <c r="N106" s="35">
        <f t="shared" si="10"/>
        <v>0</v>
      </c>
      <c r="O106" s="39"/>
      <c r="P106" s="37" t="str">
        <f t="shared" si="11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0"/>
      <c r="H107" s="32">
        <f t="shared" si="6"/>
        <v>0</v>
      </c>
      <c r="I107" s="32"/>
      <c r="J107" s="32"/>
      <c r="K107" s="33"/>
      <c r="L107" s="33"/>
      <c r="M107" s="34"/>
      <c r="N107" s="35">
        <f t="shared" si="10"/>
        <v>0</v>
      </c>
      <c r="O107" s="39"/>
      <c r="P107" s="37" t="str">
        <f t="shared" si="11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0"/>
      <c r="H108" s="32">
        <f t="shared" si="6"/>
        <v>0</v>
      </c>
      <c r="I108" s="32"/>
      <c r="J108" s="32"/>
      <c r="K108" s="33"/>
      <c r="L108" s="33"/>
      <c r="M108" s="34"/>
      <c r="N108" s="35">
        <f t="shared" si="10"/>
        <v>0</v>
      </c>
      <c r="O108" s="39"/>
      <c r="P108" s="37" t="str">
        <f t="shared" si="11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0"/>
      <c r="H109" s="32">
        <f t="shared" si="6"/>
        <v>0</v>
      </c>
      <c r="I109" s="32"/>
      <c r="J109" s="32"/>
      <c r="K109" s="33"/>
      <c r="L109" s="33"/>
      <c r="M109" s="34"/>
      <c r="N109" s="35">
        <f t="shared" si="10"/>
        <v>0</v>
      </c>
      <c r="O109" s="39"/>
      <c r="P109" s="37" t="str">
        <f t="shared" si="11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0"/>
      <c r="H110" s="32">
        <f t="shared" si="6"/>
        <v>0</v>
      </c>
      <c r="I110" s="32"/>
      <c r="J110" s="32"/>
      <c r="K110" s="33"/>
      <c r="L110" s="33"/>
      <c r="M110" s="34"/>
      <c r="N110" s="35">
        <f t="shared" si="10"/>
        <v>0</v>
      </c>
      <c r="O110" s="39"/>
      <c r="P110" s="37" t="str">
        <f t="shared" si="11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0"/>
      <c r="H111" s="32">
        <f t="shared" si="6"/>
        <v>0</v>
      </c>
      <c r="I111" s="32"/>
      <c r="J111" s="32"/>
      <c r="K111" s="33"/>
      <c r="L111" s="33"/>
      <c r="M111" s="34"/>
      <c r="N111" s="35">
        <f t="shared" si="10"/>
        <v>0</v>
      </c>
      <c r="O111" s="39"/>
      <c r="P111" s="37" t="str">
        <f t="shared" si="11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0"/>
      <c r="H112" s="32">
        <f t="shared" si="6"/>
        <v>0</v>
      </c>
      <c r="I112" s="32"/>
      <c r="J112" s="32"/>
      <c r="K112" s="33"/>
      <c r="L112" s="33"/>
      <c r="M112" s="34"/>
      <c r="N112" s="35">
        <f t="shared" si="10"/>
        <v>0</v>
      </c>
      <c r="O112" s="39"/>
      <c r="P112" s="37" t="str">
        <f t="shared" si="11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0"/>
      <c r="H113" s="32">
        <f t="shared" si="6"/>
        <v>0</v>
      </c>
      <c r="I113" s="32"/>
      <c r="J113" s="32"/>
      <c r="K113" s="33"/>
      <c r="L113" s="33"/>
      <c r="M113" s="34"/>
      <c r="N113" s="35">
        <f t="shared" ref="N113:N126" si="12">SUM(H113:M113)</f>
        <v>0</v>
      </c>
      <c r="O113" s="39"/>
      <c r="P113" s="37" t="str">
        <f t="shared" ref="P113:P126" si="13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0"/>
      <c r="H114" s="32">
        <f t="shared" si="6"/>
        <v>0</v>
      </c>
      <c r="I114" s="32"/>
      <c r="J114" s="32"/>
      <c r="K114" s="33"/>
      <c r="L114" s="33"/>
      <c r="M114" s="34"/>
      <c r="N114" s="35">
        <f t="shared" si="12"/>
        <v>0</v>
      </c>
      <c r="O114" s="39"/>
      <c r="P114" s="37" t="str">
        <f t="shared" si="13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0"/>
      <c r="H115" s="32">
        <f t="shared" si="6"/>
        <v>0</v>
      </c>
      <c r="I115" s="32"/>
      <c r="J115" s="32"/>
      <c r="K115" s="33"/>
      <c r="L115" s="33"/>
      <c r="M115" s="34"/>
      <c r="N115" s="35">
        <f t="shared" si="12"/>
        <v>0</v>
      </c>
      <c r="O115" s="39"/>
      <c r="P115" s="37" t="str">
        <f t="shared" si="13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0"/>
      <c r="H116" s="32">
        <f t="shared" si="6"/>
        <v>0</v>
      </c>
      <c r="I116" s="32"/>
      <c r="J116" s="32"/>
      <c r="K116" s="33"/>
      <c r="L116" s="33"/>
      <c r="M116" s="34"/>
      <c r="N116" s="35">
        <f t="shared" si="12"/>
        <v>0</v>
      </c>
      <c r="O116" s="39"/>
      <c r="P116" s="37" t="str">
        <f t="shared" si="13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0"/>
      <c r="H117" s="32">
        <f t="shared" si="6"/>
        <v>0</v>
      </c>
      <c r="I117" s="32"/>
      <c r="J117" s="32"/>
      <c r="K117" s="33"/>
      <c r="L117" s="33"/>
      <c r="M117" s="34"/>
      <c r="N117" s="35">
        <f t="shared" si="12"/>
        <v>0</v>
      </c>
      <c r="O117" s="39"/>
      <c r="P117" s="37" t="str">
        <f t="shared" si="13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0"/>
      <c r="H118" s="32">
        <f t="shared" si="6"/>
        <v>0</v>
      </c>
      <c r="I118" s="32"/>
      <c r="J118" s="32"/>
      <c r="K118" s="33"/>
      <c r="L118" s="33"/>
      <c r="M118" s="34"/>
      <c r="N118" s="35">
        <f t="shared" si="12"/>
        <v>0</v>
      </c>
      <c r="O118" s="39"/>
      <c r="P118" s="37" t="str">
        <f t="shared" si="13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0"/>
      <c r="H119" s="32">
        <f t="shared" si="6"/>
        <v>0</v>
      </c>
      <c r="I119" s="32"/>
      <c r="J119" s="32"/>
      <c r="K119" s="33"/>
      <c r="L119" s="33"/>
      <c r="M119" s="34"/>
      <c r="N119" s="35">
        <f t="shared" si="12"/>
        <v>0</v>
      </c>
      <c r="O119" s="39"/>
      <c r="P119" s="37" t="str">
        <f t="shared" si="13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0"/>
      <c r="H120" s="32">
        <f t="shared" si="6"/>
        <v>0</v>
      </c>
      <c r="I120" s="32"/>
      <c r="J120" s="32"/>
      <c r="K120" s="33"/>
      <c r="L120" s="33"/>
      <c r="M120" s="34"/>
      <c r="N120" s="35">
        <f t="shared" si="12"/>
        <v>0</v>
      </c>
      <c r="O120" s="39"/>
      <c r="P120" s="37" t="str">
        <f t="shared" si="13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0"/>
      <c r="H121" s="32">
        <f t="shared" si="6"/>
        <v>0</v>
      </c>
      <c r="I121" s="32"/>
      <c r="J121" s="32"/>
      <c r="K121" s="33"/>
      <c r="L121" s="33"/>
      <c r="M121" s="34"/>
      <c r="N121" s="35">
        <f t="shared" si="12"/>
        <v>0</v>
      </c>
      <c r="O121" s="39"/>
      <c r="P121" s="37" t="str">
        <f t="shared" si="13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0"/>
      <c r="H122" s="32">
        <f t="shared" si="6"/>
        <v>0</v>
      </c>
      <c r="I122" s="32"/>
      <c r="J122" s="32"/>
      <c r="K122" s="33"/>
      <c r="L122" s="33"/>
      <c r="M122" s="34"/>
      <c r="N122" s="35">
        <f t="shared" si="12"/>
        <v>0</v>
      </c>
      <c r="O122" s="39"/>
      <c r="P122" s="37" t="str">
        <f t="shared" si="13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0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2"/>
        <v>0</v>
      </c>
      <c r="O123" s="39"/>
      <c r="P123" s="37" t="str">
        <f t="shared" si="13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0"/>
      <c r="H124" s="32">
        <f t="shared" si="6"/>
        <v>0</v>
      </c>
      <c r="I124" s="32"/>
      <c r="J124" s="32"/>
      <c r="K124" s="33"/>
      <c r="L124" s="33"/>
      <c r="M124" s="34"/>
      <c r="N124" s="35">
        <f t="shared" si="12"/>
        <v>0</v>
      </c>
      <c r="O124" s="39"/>
      <c r="P124" s="37" t="str">
        <f t="shared" si="13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0"/>
      <c r="H125" s="32">
        <f t="shared" si="6"/>
        <v>0</v>
      </c>
      <c r="I125" s="32"/>
      <c r="J125" s="32"/>
      <c r="K125" s="33"/>
      <c r="L125" s="33"/>
      <c r="M125" s="34"/>
      <c r="N125" s="35">
        <f t="shared" si="12"/>
        <v>0</v>
      </c>
      <c r="O125" s="39"/>
      <c r="P125" s="37" t="str">
        <f t="shared" si="13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0"/>
      <c r="H126" s="32">
        <f t="shared" si="6"/>
        <v>0</v>
      </c>
      <c r="I126" s="32"/>
      <c r="J126" s="32"/>
      <c r="K126" s="33"/>
      <c r="L126" s="33"/>
      <c r="M126" s="34"/>
      <c r="N126" s="35">
        <f t="shared" si="12"/>
        <v>0</v>
      </c>
      <c r="O126" s="39"/>
      <c r="P126" s="37" t="str">
        <f t="shared" si="13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0"/>
      <c r="H127" s="32">
        <f t="shared" si="6"/>
        <v>0</v>
      </c>
      <c r="I127" s="32"/>
      <c r="J127" s="32"/>
      <c r="K127" s="33"/>
      <c r="L127" s="33"/>
      <c r="M127" s="34"/>
      <c r="N127" s="35">
        <f t="shared" ref="N127:N128" si="14">SUM(H127:M127)</f>
        <v>0</v>
      </c>
      <c r="O127" s="39"/>
      <c r="P127" s="37" t="str">
        <f t="shared" ref="P127:P128" si="15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0"/>
      <c r="H128" s="32">
        <f t="shared" si="6"/>
        <v>0</v>
      </c>
      <c r="I128" s="32"/>
      <c r="J128" s="32"/>
      <c r="K128" s="33"/>
      <c r="L128" s="33"/>
      <c r="M128" s="34"/>
      <c r="N128" s="35">
        <f t="shared" si="14"/>
        <v>0</v>
      </c>
      <c r="O128" s="39"/>
      <c r="P128" s="37" t="str">
        <f t="shared" si="15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0"/>
      <c r="H129" s="32">
        <f t="shared" ref="H129" si="16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7">SUM(H129:M129)</f>
        <v>0</v>
      </c>
      <c r="O129" s="39"/>
      <c r="P129" s="37" t="str">
        <f t="shared" ref="P129" si="18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2"/>
      <c r="K131" s="82"/>
      <c r="L131" s="54"/>
      <c r="M131" s="54"/>
      <c r="N131" s="54"/>
      <c r="O131" s="54"/>
      <c r="P131" s="82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2"/>
      <c r="K132" s="82"/>
      <c r="L132" s="73"/>
      <c r="M132" s="73"/>
      <c r="N132" s="74"/>
      <c r="O132" s="75"/>
      <c r="P132" s="82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2"/>
      <c r="K133" s="82"/>
      <c r="L133" s="65" t="s">
        <v>38</v>
      </c>
      <c r="M133" s="65"/>
      <c r="N133" s="65"/>
      <c r="O133" s="54"/>
      <c r="P133" s="82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2"/>
      <c r="K134" s="82"/>
      <c r="L134" s="54"/>
      <c r="M134" s="54"/>
      <c r="N134" s="54"/>
      <c r="O134" s="54"/>
      <c r="P134" s="82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2"/>
      <c r="K135" s="82"/>
      <c r="L135" s="54"/>
      <c r="M135" s="54"/>
      <c r="N135" s="54"/>
      <c r="O135" s="54"/>
      <c r="P135" s="82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view="pageBreakPreview" topLeftCell="D1" zoomScale="50" zoomScaleNormal="75" zoomScaleSheetLayoutView="50" zoomScalePageLayoutView="75" workbookViewId="0">
      <pane ySplit="5" topLeftCell="A6" activePane="bottomLeft" state="frozen"/>
      <selection pane="bottomLeft" activeCell="R6" sqref="R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49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4208.99</v>
      </c>
      <c r="Q1" s="3" t="s">
        <v>27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4191.49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3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17.5</v>
      </c>
      <c r="Q5" s="13"/>
      <c r="R5" s="8">
        <v>4.38</v>
      </c>
    </row>
    <row r="6" spans="1:18" s="8" customFormat="1" ht="43.5" customHeight="1" thickTop="1" thickBot="1">
      <c r="A6" s="4"/>
      <c r="B6" s="87" t="s">
        <v>54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9">
        <f t="shared" ref="G7:O7" si="0">SUM(G11:G55)</f>
        <v>0</v>
      </c>
      <c r="H7" s="90">
        <f t="shared" si="0"/>
        <v>0</v>
      </c>
      <c r="I7" s="91">
        <f t="shared" si="0"/>
        <v>0</v>
      </c>
      <c r="J7" s="91">
        <f t="shared" si="0"/>
        <v>0</v>
      </c>
      <c r="K7" s="91">
        <f t="shared" si="0"/>
        <v>17.5</v>
      </c>
      <c r="L7" s="91">
        <f t="shared" si="0"/>
        <v>4191.49</v>
      </c>
      <c r="M7" s="92">
        <f t="shared" si="0"/>
        <v>0</v>
      </c>
      <c r="N7" s="93">
        <f t="shared" si="0"/>
        <v>4208.99</v>
      </c>
      <c r="O7" s="94">
        <f t="shared" si="0"/>
        <v>4191.49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8" t="s">
        <v>24</v>
      </c>
      <c r="E8" s="139" t="s">
        <v>43</v>
      </c>
      <c r="F8" s="160" t="s">
        <v>44</v>
      </c>
      <c r="G8" s="161" t="s">
        <v>15</v>
      </c>
      <c r="H8" s="163" t="s">
        <v>16</v>
      </c>
      <c r="I8" s="123" t="s">
        <v>33</v>
      </c>
      <c r="J8" s="122" t="s">
        <v>35</v>
      </c>
      <c r="K8" s="122" t="s">
        <v>34</v>
      </c>
      <c r="L8" s="164" t="s">
        <v>45</v>
      </c>
      <c r="M8" s="165"/>
      <c r="N8" s="135" t="s">
        <v>17</v>
      </c>
      <c r="O8" s="147" t="s">
        <v>18</v>
      </c>
      <c r="P8" s="133" t="s">
        <v>19</v>
      </c>
      <c r="Q8" s="2"/>
      <c r="R8" s="148" t="s">
        <v>46</v>
      </c>
    </row>
    <row r="9" spans="1:18" ht="36" customHeight="1" thickTop="1" thickBot="1">
      <c r="A9" s="137"/>
      <c r="B9" s="139" t="s">
        <v>12</v>
      </c>
      <c r="C9" s="139"/>
      <c r="D9" s="159"/>
      <c r="E9" s="139"/>
      <c r="F9" s="160"/>
      <c r="G9" s="162"/>
      <c r="H9" s="163" t="s">
        <v>33</v>
      </c>
      <c r="I9" s="123" t="s">
        <v>33</v>
      </c>
      <c r="J9" s="123"/>
      <c r="K9" s="123" t="s">
        <v>32</v>
      </c>
      <c r="L9" s="128" t="s">
        <v>22</v>
      </c>
      <c r="M9" s="152" t="s">
        <v>23</v>
      </c>
      <c r="N9" s="135"/>
      <c r="O9" s="147"/>
      <c r="P9" s="133"/>
      <c r="Q9" s="2"/>
      <c r="R9" s="149"/>
    </row>
    <row r="10" spans="1:18" ht="37.5" customHeight="1" thickTop="1" thickBot="1">
      <c r="A10" s="137"/>
      <c r="B10" s="139"/>
      <c r="C10" s="139"/>
      <c r="D10" s="159"/>
      <c r="E10" s="139"/>
      <c r="F10" s="160"/>
      <c r="G10" s="95" t="s">
        <v>20</v>
      </c>
      <c r="H10" s="163"/>
      <c r="I10" s="123"/>
      <c r="J10" s="123"/>
      <c r="K10" s="123"/>
      <c r="L10" s="151"/>
      <c r="M10" s="132"/>
      <c r="N10" s="135"/>
      <c r="O10" s="147"/>
      <c r="P10" s="133"/>
      <c r="Q10" s="2"/>
      <c r="R10" s="150"/>
    </row>
    <row r="11" spans="1:18" ht="30" customHeight="1" thickTop="1">
      <c r="A11" s="27">
        <v>1</v>
      </c>
      <c r="B11" s="43">
        <v>41367</v>
      </c>
      <c r="C11" s="29" t="s">
        <v>55</v>
      </c>
      <c r="D11" s="96" t="s">
        <v>50</v>
      </c>
      <c r="E11" s="96" t="s">
        <v>56</v>
      </c>
      <c r="F11" s="97" t="s">
        <v>57</v>
      </c>
      <c r="G11" s="98"/>
      <c r="H11" s="99"/>
      <c r="I11" s="30"/>
      <c r="J11" s="31"/>
      <c r="K11" s="100"/>
      <c r="L11" s="100">
        <v>1951.76</v>
      </c>
      <c r="M11" s="34"/>
      <c r="N11" s="35">
        <f>SUM(H11:M11)</f>
        <v>1951.76</v>
      </c>
      <c r="O11" s="36">
        <v>1951.76</v>
      </c>
      <c r="P11" s="37"/>
      <c r="Q11" s="2"/>
      <c r="R11" s="101"/>
    </row>
    <row r="12" spans="1:18" ht="30" customHeight="1">
      <c r="A12" s="38">
        <v>2</v>
      </c>
      <c r="B12" s="43">
        <v>41367</v>
      </c>
      <c r="C12" s="29" t="s">
        <v>55</v>
      </c>
      <c r="D12" s="96" t="s">
        <v>50</v>
      </c>
      <c r="E12" s="96" t="s">
        <v>56</v>
      </c>
      <c r="F12" s="97" t="s">
        <v>57</v>
      </c>
      <c r="G12" s="102"/>
      <c r="H12" s="99"/>
      <c r="I12" s="30"/>
      <c r="J12" s="31"/>
      <c r="K12" s="100"/>
      <c r="L12" s="33">
        <v>2239.73</v>
      </c>
      <c r="M12" s="34"/>
      <c r="N12" s="35">
        <f>SUM(H12:M12)</f>
        <v>2239.73</v>
      </c>
      <c r="O12" s="39">
        <v>2239.73</v>
      </c>
      <c r="P12" s="37"/>
      <c r="Q12" s="2"/>
      <c r="R12" s="101"/>
    </row>
    <row r="13" spans="1:18" ht="30" customHeight="1">
      <c r="A13" s="38">
        <v>3</v>
      </c>
      <c r="B13" s="43">
        <v>41367</v>
      </c>
      <c r="C13" s="29" t="s">
        <v>55</v>
      </c>
      <c r="D13" s="96" t="s">
        <v>59</v>
      </c>
      <c r="E13" s="96" t="s">
        <v>56</v>
      </c>
      <c r="F13" s="97" t="s">
        <v>57</v>
      </c>
      <c r="G13" s="102"/>
      <c r="H13" s="99"/>
      <c r="I13" s="30"/>
      <c r="J13" s="31"/>
      <c r="K13" s="100">
        <v>17.5</v>
      </c>
      <c r="L13" s="33"/>
      <c r="M13" s="34"/>
      <c r="N13" s="35">
        <f>SUM(H13:M13)</f>
        <v>17.5</v>
      </c>
      <c r="O13" s="39"/>
      <c r="P13" s="37" t="str">
        <f t="shared" ref="P13:P55" si="1">IF(F13="Milano","X","")</f>
        <v/>
      </c>
      <c r="Q13" s="2"/>
      <c r="R13" s="103"/>
    </row>
    <row r="14" spans="1:18" ht="30" customHeight="1">
      <c r="A14" s="38">
        <v>4</v>
      </c>
      <c r="B14" s="43"/>
      <c r="C14" s="29"/>
      <c r="D14" s="96"/>
      <c r="E14" s="96"/>
      <c r="F14" s="97"/>
      <c r="G14" s="102"/>
      <c r="H14" s="99"/>
      <c r="I14" s="30"/>
      <c r="J14" s="31"/>
      <c r="K14" s="100"/>
      <c r="L14" s="33"/>
      <c r="M14" s="34"/>
      <c r="N14" s="35">
        <f t="shared" ref="N14:N26" si="2">SUM(H14:M14)</f>
        <v>0</v>
      </c>
      <c r="O14" s="39"/>
      <c r="P14" s="37" t="str">
        <f t="shared" si="1"/>
        <v/>
      </c>
      <c r="Q14" s="2"/>
      <c r="R14" s="104"/>
    </row>
    <row r="15" spans="1:18" ht="30" customHeight="1">
      <c r="A15" s="38">
        <v>5</v>
      </c>
      <c r="B15" s="43"/>
      <c r="C15" s="29"/>
      <c r="D15" s="96"/>
      <c r="E15" s="96"/>
      <c r="F15" s="97"/>
      <c r="G15" s="102"/>
      <c r="H15" s="99"/>
      <c r="I15" s="30"/>
      <c r="J15" s="31"/>
      <c r="K15" s="100"/>
      <c r="L15" s="33"/>
      <c r="M15" s="34"/>
      <c r="N15" s="35">
        <f t="shared" si="2"/>
        <v>0</v>
      </c>
      <c r="O15" s="39"/>
      <c r="P15" s="37" t="str">
        <f t="shared" si="1"/>
        <v/>
      </c>
      <c r="Q15" s="2"/>
      <c r="R15" s="105"/>
    </row>
    <row r="16" spans="1:18" ht="30" customHeight="1">
      <c r="A16" s="38">
        <v>6</v>
      </c>
      <c r="B16" s="43"/>
      <c r="C16" s="29"/>
      <c r="D16" s="96"/>
      <c r="E16" s="96"/>
      <c r="F16" s="97"/>
      <c r="G16" s="102"/>
      <c r="H16" s="99"/>
      <c r="I16" s="30"/>
      <c r="J16" s="31"/>
      <c r="K16" s="100"/>
      <c r="L16" s="33"/>
      <c r="M16" s="34"/>
      <c r="N16" s="35">
        <f t="shared" si="2"/>
        <v>0</v>
      </c>
      <c r="O16" s="39"/>
      <c r="P16" s="37" t="str">
        <f t="shared" si="1"/>
        <v/>
      </c>
      <c r="Q16" s="2"/>
      <c r="R16" s="104"/>
    </row>
    <row r="17" spans="1:18" ht="30" customHeight="1">
      <c r="A17" s="38">
        <v>7</v>
      </c>
      <c r="B17" s="43"/>
      <c r="C17" s="29"/>
      <c r="D17" s="96"/>
      <c r="E17" s="96"/>
      <c r="F17" s="97"/>
      <c r="G17" s="102"/>
      <c r="H17" s="99"/>
      <c r="I17" s="30"/>
      <c r="J17" s="31"/>
      <c r="K17" s="100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4"/>
    </row>
    <row r="18" spans="1:18" ht="30" customHeight="1">
      <c r="A18" s="38">
        <v>8</v>
      </c>
      <c r="B18" s="43"/>
      <c r="C18" s="29"/>
      <c r="D18" s="96"/>
      <c r="E18" s="96"/>
      <c r="F18" s="97"/>
      <c r="G18" s="102"/>
      <c r="H18" s="99"/>
      <c r="I18" s="30"/>
      <c r="J18" s="31"/>
      <c r="K18" s="100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4"/>
    </row>
    <row r="19" spans="1:18" ht="30" customHeight="1">
      <c r="A19" s="38">
        <v>9</v>
      </c>
      <c r="B19" s="43"/>
      <c r="C19" s="29"/>
      <c r="D19" s="96"/>
      <c r="E19" s="96"/>
      <c r="F19" s="97"/>
      <c r="G19" s="102"/>
      <c r="H19" s="99"/>
      <c r="I19" s="30"/>
      <c r="J19" s="31"/>
      <c r="K19" s="100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4"/>
    </row>
    <row r="20" spans="1:18" ht="30" customHeight="1">
      <c r="A20" s="38">
        <v>10</v>
      </c>
      <c r="B20" s="43"/>
      <c r="C20" s="29"/>
      <c r="D20" s="96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4"/>
    </row>
    <row r="21" spans="1:18" ht="30" customHeight="1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4"/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 ht="30" customHeight="1">
      <c r="A43" s="38">
        <v>33</v>
      </c>
      <c r="B43" s="43"/>
      <c r="C43" s="40"/>
      <c r="D43" s="45"/>
      <c r="E43" s="41"/>
      <c r="F43" s="42"/>
      <c r="G43" s="102"/>
      <c r="H43" s="99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4"/>
    </row>
    <row r="44" spans="1:18" ht="30" customHeight="1">
      <c r="A44" s="38">
        <v>34</v>
      </c>
      <c r="B44" s="43"/>
      <c r="C44" s="40"/>
      <c r="D44" s="45"/>
      <c r="E44" s="41"/>
      <c r="F44" s="42"/>
      <c r="G44" s="102"/>
      <c r="H44" s="99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4"/>
    </row>
    <row r="45" spans="1:18" ht="30" customHeight="1">
      <c r="A45" s="38">
        <v>35</v>
      </c>
      <c r="B45" s="43"/>
      <c r="C45" s="40"/>
      <c r="D45" s="45"/>
      <c r="E45" s="41"/>
      <c r="F45" s="42"/>
      <c r="G45" s="102"/>
      <c r="H45" s="99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4"/>
    </row>
    <row r="46" spans="1:18" ht="30" customHeight="1">
      <c r="A46" s="38">
        <v>36</v>
      </c>
      <c r="B46" s="43"/>
      <c r="C46" s="40"/>
      <c r="D46" s="45"/>
      <c r="E46" s="41"/>
      <c r="F46" s="42"/>
      <c r="G46" s="102"/>
      <c r="H46" s="99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4"/>
    </row>
    <row r="47" spans="1:18" ht="30" customHeight="1">
      <c r="A47" s="38">
        <v>37</v>
      </c>
      <c r="B47" s="43"/>
      <c r="C47" s="40"/>
      <c r="D47" s="45"/>
      <c r="E47" s="41"/>
      <c r="F47" s="42"/>
      <c r="G47" s="102"/>
      <c r="H47" s="99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4"/>
    </row>
    <row r="48" spans="1:18" ht="30" customHeight="1">
      <c r="A48" s="38">
        <v>38</v>
      </c>
      <c r="B48" s="43"/>
      <c r="C48" s="40"/>
      <c r="D48" s="45"/>
      <c r="E48" s="41"/>
      <c r="F48" s="42"/>
      <c r="G48" s="102"/>
      <c r="H48" s="99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4"/>
    </row>
    <row r="49" spans="1:18" ht="30" customHeight="1">
      <c r="A49" s="38">
        <v>39</v>
      </c>
      <c r="B49" s="43"/>
      <c r="C49" s="40"/>
      <c r="D49" s="45"/>
      <c r="E49" s="41"/>
      <c r="F49" s="42"/>
      <c r="G49" s="102"/>
      <c r="H49" s="99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4"/>
    </row>
    <row r="50" spans="1:18" ht="30" customHeight="1">
      <c r="A50" s="38">
        <v>40</v>
      </c>
      <c r="B50" s="43"/>
      <c r="C50" s="40"/>
      <c r="D50" s="45"/>
      <c r="E50" s="41"/>
      <c r="F50" s="42"/>
      <c r="G50" s="102"/>
      <c r="H50" s="99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4"/>
    </row>
    <row r="51" spans="1:18" ht="30" customHeight="1">
      <c r="A51" s="38">
        <v>41</v>
      </c>
      <c r="B51" s="43"/>
      <c r="C51" s="40"/>
      <c r="D51" s="45"/>
      <c r="E51" s="41"/>
      <c r="F51" s="42"/>
      <c r="G51" s="102"/>
      <c r="H51" s="99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4"/>
    </row>
    <row r="52" spans="1:18" ht="30" customHeight="1">
      <c r="A52" s="38">
        <v>42</v>
      </c>
      <c r="B52" s="43"/>
      <c r="C52" s="40"/>
      <c r="D52" s="45"/>
      <c r="E52" s="41"/>
      <c r="F52" s="42"/>
      <c r="G52" s="102"/>
      <c r="H52" s="99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4"/>
    </row>
    <row r="53" spans="1:18" ht="30" customHeight="1">
      <c r="A53" s="38">
        <v>43</v>
      </c>
      <c r="B53" s="43"/>
      <c r="C53" s="40"/>
      <c r="D53" s="45"/>
      <c r="E53" s="41"/>
      <c r="F53" s="42"/>
      <c r="G53" s="102"/>
      <c r="H53" s="99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4"/>
    </row>
    <row r="54" spans="1:18" ht="30" customHeight="1">
      <c r="A54" s="38">
        <v>44</v>
      </c>
      <c r="B54" s="43"/>
      <c r="C54" s="40"/>
      <c r="D54" s="45"/>
      <c r="E54" s="41"/>
      <c r="F54" s="42"/>
      <c r="G54" s="102"/>
      <c r="H54" s="99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4"/>
    </row>
    <row r="55" spans="1:18" ht="30" customHeight="1">
      <c r="A55" s="38">
        <v>45</v>
      </c>
      <c r="B55" s="43"/>
      <c r="C55" s="40"/>
      <c r="D55" s="45"/>
      <c r="E55" s="41"/>
      <c r="F55" s="42"/>
      <c r="G55" s="102"/>
      <c r="H55" s="99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6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6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6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3"/>
  <sheetViews>
    <sheetView tabSelected="1" view="pageBreakPreview" topLeftCell="D1" zoomScale="50" zoomScaleNormal="75" zoomScaleSheetLayoutView="50" zoomScalePageLayoutView="75" workbookViewId="0">
      <pane ySplit="5" topLeftCell="A6" activePane="bottomLeft" state="frozen"/>
      <selection pane="bottomLeft" activeCell="R5" sqref="R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49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1183.2</v>
      </c>
      <c r="Q1" s="3" t="s">
        <v>27</v>
      </c>
      <c r="R1" s="8">
        <f>SUM(R12:R16,R18:R20,R21)</f>
        <v>289.83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1093</v>
      </c>
      <c r="Q3" s="13"/>
      <c r="R3" s="8">
        <f>SUM(R11,R17,R20)</f>
        <v>231.85</v>
      </c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10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90.200000000000045</v>
      </c>
      <c r="Q5" s="13"/>
      <c r="R5" s="8">
        <f>R1-R3</f>
        <v>57.97999999999999</v>
      </c>
    </row>
    <row r="6" spans="1:18" s="8" customFormat="1" ht="43.5" customHeight="1" thickTop="1" thickBot="1">
      <c r="A6" s="4"/>
      <c r="B6" s="87" t="s">
        <v>63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9">
        <f t="shared" ref="G7:O7" si="0">SUM(G11:G48)</f>
        <v>0</v>
      </c>
      <c r="H7" s="90">
        <f t="shared" si="0"/>
        <v>0</v>
      </c>
      <c r="I7" s="91">
        <f t="shared" si="0"/>
        <v>0</v>
      </c>
      <c r="J7" s="91">
        <f t="shared" si="0"/>
        <v>990.2</v>
      </c>
      <c r="K7" s="91">
        <f t="shared" si="0"/>
        <v>0</v>
      </c>
      <c r="L7" s="91">
        <f t="shared" si="0"/>
        <v>0</v>
      </c>
      <c r="M7" s="92">
        <f t="shared" si="0"/>
        <v>193</v>
      </c>
      <c r="N7" s="93">
        <f t="shared" si="0"/>
        <v>1183.2</v>
      </c>
      <c r="O7" s="94">
        <f t="shared" si="0"/>
        <v>1093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8" t="s">
        <v>24</v>
      </c>
      <c r="E8" s="139" t="s">
        <v>43</v>
      </c>
      <c r="F8" s="160" t="s">
        <v>44</v>
      </c>
      <c r="G8" s="161" t="s">
        <v>15</v>
      </c>
      <c r="H8" s="163" t="s">
        <v>16</v>
      </c>
      <c r="I8" s="123" t="s">
        <v>33</v>
      </c>
      <c r="J8" s="122" t="s">
        <v>35</v>
      </c>
      <c r="K8" s="122" t="s">
        <v>34</v>
      </c>
      <c r="L8" s="164" t="s">
        <v>45</v>
      </c>
      <c r="M8" s="165"/>
      <c r="N8" s="135" t="s">
        <v>17</v>
      </c>
      <c r="O8" s="147" t="s">
        <v>18</v>
      </c>
      <c r="P8" s="133" t="s">
        <v>19</v>
      </c>
      <c r="Q8" s="2"/>
      <c r="R8" s="148" t="s">
        <v>46</v>
      </c>
    </row>
    <row r="9" spans="1:18" ht="36" customHeight="1" thickTop="1" thickBot="1">
      <c r="A9" s="137"/>
      <c r="B9" s="139" t="s">
        <v>12</v>
      </c>
      <c r="C9" s="139"/>
      <c r="D9" s="159"/>
      <c r="E9" s="139"/>
      <c r="F9" s="160"/>
      <c r="G9" s="162"/>
      <c r="H9" s="163" t="s">
        <v>33</v>
      </c>
      <c r="I9" s="123" t="s">
        <v>33</v>
      </c>
      <c r="J9" s="123"/>
      <c r="K9" s="123" t="s">
        <v>32</v>
      </c>
      <c r="L9" s="128" t="s">
        <v>22</v>
      </c>
      <c r="M9" s="152" t="s">
        <v>23</v>
      </c>
      <c r="N9" s="135"/>
      <c r="O9" s="147"/>
      <c r="P9" s="133"/>
      <c r="Q9" s="2"/>
      <c r="R9" s="149"/>
    </row>
    <row r="10" spans="1:18" ht="37.5" customHeight="1" thickTop="1" thickBot="1">
      <c r="A10" s="137"/>
      <c r="B10" s="139"/>
      <c r="C10" s="139"/>
      <c r="D10" s="159"/>
      <c r="E10" s="139"/>
      <c r="F10" s="160"/>
      <c r="G10" s="95" t="s">
        <v>20</v>
      </c>
      <c r="H10" s="163"/>
      <c r="I10" s="123"/>
      <c r="J10" s="123"/>
      <c r="K10" s="123"/>
      <c r="L10" s="151"/>
      <c r="M10" s="132"/>
      <c r="N10" s="135"/>
      <c r="O10" s="147"/>
      <c r="P10" s="133"/>
      <c r="Q10" s="2"/>
      <c r="R10" s="150"/>
    </row>
    <row r="11" spans="1:18" ht="30" customHeight="1" thickTop="1">
      <c r="A11" s="27">
        <v>1</v>
      </c>
      <c r="B11" s="43">
        <v>41380</v>
      </c>
      <c r="C11" s="29" t="s">
        <v>60</v>
      </c>
      <c r="D11" s="96" t="s">
        <v>51</v>
      </c>
      <c r="E11" s="96" t="s">
        <v>64</v>
      </c>
      <c r="F11" s="97" t="s">
        <v>65</v>
      </c>
      <c r="G11" s="98"/>
      <c r="H11" s="99"/>
      <c r="I11" s="30"/>
      <c r="J11" s="31"/>
      <c r="K11" s="100"/>
      <c r="L11" s="100"/>
      <c r="M11" s="34"/>
      <c r="N11" s="35">
        <f>SUM(H11:M11)</f>
        <v>0</v>
      </c>
      <c r="O11" s="36">
        <v>500</v>
      </c>
      <c r="P11" s="37"/>
      <c r="Q11" s="2"/>
      <c r="R11" s="101">
        <v>105.65</v>
      </c>
    </row>
    <row r="12" spans="1:18" ht="30" customHeight="1">
      <c r="A12" s="38">
        <v>2</v>
      </c>
      <c r="B12" s="43">
        <v>41380</v>
      </c>
      <c r="C12" s="29" t="s">
        <v>60</v>
      </c>
      <c r="D12" s="96" t="s">
        <v>52</v>
      </c>
      <c r="E12" s="96" t="s">
        <v>64</v>
      </c>
      <c r="F12" s="97" t="s">
        <v>65</v>
      </c>
      <c r="G12" s="102"/>
      <c r="H12" s="99"/>
      <c r="I12" s="30"/>
      <c r="J12" s="31">
        <v>43</v>
      </c>
      <c r="K12" s="100"/>
      <c r="L12" s="33"/>
      <c r="M12" s="34"/>
      <c r="N12" s="35">
        <f>SUM(H12:M12)</f>
        <v>43</v>
      </c>
      <c r="O12" s="39"/>
      <c r="P12" s="37"/>
      <c r="Q12" s="2"/>
      <c r="R12" s="101">
        <v>15.05</v>
      </c>
    </row>
    <row r="13" spans="1:18" ht="30" customHeight="1">
      <c r="A13" s="38">
        <v>3</v>
      </c>
      <c r="B13" s="43">
        <v>41380</v>
      </c>
      <c r="C13" s="29" t="s">
        <v>60</v>
      </c>
      <c r="D13" s="96" t="s">
        <v>52</v>
      </c>
      <c r="E13" s="96" t="s">
        <v>64</v>
      </c>
      <c r="F13" s="97" t="s">
        <v>65</v>
      </c>
      <c r="G13" s="102"/>
      <c r="H13" s="99"/>
      <c r="I13" s="30"/>
      <c r="J13" s="31">
        <v>172.5</v>
      </c>
      <c r="K13" s="100"/>
      <c r="L13" s="33"/>
      <c r="M13" s="34"/>
      <c r="N13" s="35">
        <f>SUM(H13:M13)</f>
        <v>172.5</v>
      </c>
      <c r="O13" s="39"/>
      <c r="P13" s="37" t="str">
        <f t="shared" ref="P13:P48" si="1">IF(F13="Milano","X","")</f>
        <v/>
      </c>
      <c r="Q13" s="2"/>
      <c r="R13" s="103">
        <v>42.31</v>
      </c>
    </row>
    <row r="14" spans="1:18" ht="30" customHeight="1">
      <c r="A14" s="38">
        <v>4</v>
      </c>
      <c r="B14" s="43">
        <v>41381</v>
      </c>
      <c r="C14" s="29" t="s">
        <v>60</v>
      </c>
      <c r="D14" s="96" t="s">
        <v>52</v>
      </c>
      <c r="E14" s="96" t="s">
        <v>64</v>
      </c>
      <c r="F14" s="97" t="s">
        <v>65</v>
      </c>
      <c r="G14" s="102"/>
      <c r="H14" s="99"/>
      <c r="I14" s="30"/>
      <c r="J14" s="31">
        <v>138.19999999999999</v>
      </c>
      <c r="K14" s="100"/>
      <c r="L14" s="33"/>
      <c r="M14" s="34"/>
      <c r="N14" s="35">
        <f t="shared" ref="N14:N26" si="2">SUM(H14:M14)</f>
        <v>138.19999999999999</v>
      </c>
      <c r="O14" s="39"/>
      <c r="P14" s="37" t="str">
        <f t="shared" si="1"/>
        <v/>
      </c>
      <c r="Q14" s="2"/>
      <c r="R14" s="104">
        <v>32.1</v>
      </c>
    </row>
    <row r="15" spans="1:18" ht="30" customHeight="1">
      <c r="A15" s="38">
        <v>5</v>
      </c>
      <c r="B15" s="43">
        <v>41381</v>
      </c>
      <c r="C15" s="29" t="s">
        <v>60</v>
      </c>
      <c r="D15" s="96" t="s">
        <v>52</v>
      </c>
      <c r="E15" s="96" t="s">
        <v>64</v>
      </c>
      <c r="F15" s="97" t="s">
        <v>65</v>
      </c>
      <c r="G15" s="102"/>
      <c r="H15" s="99"/>
      <c r="I15" s="30"/>
      <c r="J15" s="31">
        <v>145</v>
      </c>
      <c r="K15" s="100"/>
      <c r="L15" s="33"/>
      <c r="M15" s="34"/>
      <c r="N15" s="35">
        <f t="shared" si="2"/>
        <v>145</v>
      </c>
      <c r="O15" s="39"/>
      <c r="P15" s="37" t="str">
        <f t="shared" si="1"/>
        <v/>
      </c>
      <c r="Q15" s="2"/>
      <c r="R15" s="105">
        <v>36.44</v>
      </c>
    </row>
    <row r="16" spans="1:18" ht="30" customHeight="1">
      <c r="A16" s="38">
        <v>6</v>
      </c>
      <c r="B16" s="43">
        <v>41381</v>
      </c>
      <c r="C16" s="29" t="s">
        <v>60</v>
      </c>
      <c r="D16" s="96" t="s">
        <v>52</v>
      </c>
      <c r="E16" s="96" t="s">
        <v>64</v>
      </c>
      <c r="F16" s="97" t="s">
        <v>65</v>
      </c>
      <c r="G16" s="102"/>
      <c r="H16" s="99"/>
      <c r="I16" s="30"/>
      <c r="J16" s="31">
        <v>80</v>
      </c>
      <c r="K16" s="100"/>
      <c r="L16" s="33"/>
      <c r="M16" s="34"/>
      <c r="N16" s="35">
        <f t="shared" si="2"/>
        <v>80</v>
      </c>
      <c r="O16" s="39"/>
      <c r="P16" s="37" t="str">
        <f t="shared" si="1"/>
        <v/>
      </c>
      <c r="Q16" s="2"/>
      <c r="R16" s="104">
        <v>19.79</v>
      </c>
    </row>
    <row r="17" spans="1:18" ht="30" customHeight="1">
      <c r="A17" s="38">
        <v>7</v>
      </c>
      <c r="B17" s="43">
        <v>41381</v>
      </c>
      <c r="C17" s="29" t="s">
        <v>60</v>
      </c>
      <c r="D17" s="96" t="s">
        <v>51</v>
      </c>
      <c r="E17" s="96" t="s">
        <v>64</v>
      </c>
      <c r="F17" s="97" t="s">
        <v>65</v>
      </c>
      <c r="G17" s="102"/>
      <c r="H17" s="99"/>
      <c r="I17" s="30"/>
      <c r="J17" s="31"/>
      <c r="K17" s="100"/>
      <c r="L17" s="33"/>
      <c r="M17" s="34"/>
      <c r="N17" s="35">
        <f t="shared" si="2"/>
        <v>0</v>
      </c>
      <c r="O17" s="39">
        <v>400</v>
      </c>
      <c r="P17" s="37" t="str">
        <f t="shared" si="1"/>
        <v/>
      </c>
      <c r="Q17" s="2"/>
      <c r="R17" s="104">
        <v>85.47</v>
      </c>
    </row>
    <row r="18" spans="1:18" ht="30" customHeight="1">
      <c r="A18" s="38">
        <v>8</v>
      </c>
      <c r="B18" s="43">
        <v>41382</v>
      </c>
      <c r="C18" s="29" t="s">
        <v>60</v>
      </c>
      <c r="D18" s="96" t="s">
        <v>52</v>
      </c>
      <c r="E18" s="96" t="s">
        <v>64</v>
      </c>
      <c r="F18" s="97" t="s">
        <v>65</v>
      </c>
      <c r="G18" s="102"/>
      <c r="H18" s="99"/>
      <c r="I18" s="30"/>
      <c r="J18" s="31">
        <v>211.5</v>
      </c>
      <c r="K18" s="100"/>
      <c r="L18" s="33"/>
      <c r="M18" s="34"/>
      <c r="N18" s="35">
        <f t="shared" si="2"/>
        <v>211.5</v>
      </c>
      <c r="O18" s="39"/>
      <c r="P18" s="37" t="str">
        <f t="shared" si="1"/>
        <v/>
      </c>
      <c r="Q18" s="2"/>
      <c r="R18" s="104">
        <v>49.41</v>
      </c>
    </row>
    <row r="19" spans="1:18" ht="30" customHeight="1">
      <c r="A19" s="38">
        <v>9</v>
      </c>
      <c r="B19" s="43">
        <v>41382</v>
      </c>
      <c r="C19" s="29" t="s">
        <v>60</v>
      </c>
      <c r="D19" s="96" t="s">
        <v>52</v>
      </c>
      <c r="E19" s="96" t="s">
        <v>64</v>
      </c>
      <c r="F19" s="97" t="s">
        <v>65</v>
      </c>
      <c r="G19" s="102"/>
      <c r="H19" s="99"/>
      <c r="I19" s="30"/>
      <c r="J19" s="31">
        <v>150</v>
      </c>
      <c r="K19" s="100"/>
      <c r="L19" s="33"/>
      <c r="M19" s="34"/>
      <c r="N19" s="35">
        <f t="shared" si="2"/>
        <v>150</v>
      </c>
      <c r="O19" s="39"/>
      <c r="P19" s="37" t="str">
        <f t="shared" si="1"/>
        <v/>
      </c>
      <c r="Q19" s="2"/>
      <c r="R19" s="104">
        <v>37.5</v>
      </c>
    </row>
    <row r="20" spans="1:18" ht="30" customHeight="1">
      <c r="A20" s="38">
        <v>10</v>
      </c>
      <c r="B20" s="43">
        <v>41382</v>
      </c>
      <c r="C20" s="29" t="s">
        <v>60</v>
      </c>
      <c r="D20" s="96" t="s">
        <v>48</v>
      </c>
      <c r="E20" s="96" t="s">
        <v>64</v>
      </c>
      <c r="F20" s="97" t="s">
        <v>65</v>
      </c>
      <c r="G20" s="102"/>
      <c r="H20" s="99"/>
      <c r="I20" s="30"/>
      <c r="J20" s="31"/>
      <c r="K20" s="100"/>
      <c r="L20" s="33"/>
      <c r="M20" s="34">
        <v>193</v>
      </c>
      <c r="N20" s="35">
        <f t="shared" si="2"/>
        <v>193</v>
      </c>
      <c r="O20" s="39">
        <v>193</v>
      </c>
      <c r="P20" s="37" t="str">
        <f t="shared" si="1"/>
        <v/>
      </c>
      <c r="Q20" s="2"/>
      <c r="R20" s="104">
        <v>40.729999999999997</v>
      </c>
    </row>
    <row r="21" spans="1:18" ht="30" customHeight="1">
      <c r="A21" s="38">
        <v>11</v>
      </c>
      <c r="B21" s="43">
        <v>41382</v>
      </c>
      <c r="C21" s="29" t="s">
        <v>60</v>
      </c>
      <c r="D21" s="96" t="s">
        <v>58</v>
      </c>
      <c r="E21" s="96" t="s">
        <v>64</v>
      </c>
      <c r="F21" s="97" t="s">
        <v>65</v>
      </c>
      <c r="G21" s="102"/>
      <c r="H21" s="99"/>
      <c r="I21" s="30"/>
      <c r="J21" s="32">
        <v>50</v>
      </c>
      <c r="K21" s="33"/>
      <c r="L21" s="33"/>
      <c r="M21" s="34"/>
      <c r="N21" s="35">
        <f t="shared" si="2"/>
        <v>50</v>
      </c>
      <c r="O21" s="39"/>
      <c r="P21" s="37" t="str">
        <f t="shared" si="1"/>
        <v/>
      </c>
      <c r="Q21" s="2"/>
      <c r="R21" s="104">
        <v>16.5</v>
      </c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8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48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 ht="30" customHeight="1">
      <c r="A43" s="38">
        <v>33</v>
      </c>
      <c r="B43" s="43"/>
      <c r="C43" s="40"/>
      <c r="D43" s="45"/>
      <c r="E43" s="41"/>
      <c r="F43" s="42"/>
      <c r="G43" s="102"/>
      <c r="H43" s="99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4"/>
    </row>
    <row r="44" spans="1:18" ht="30" customHeight="1">
      <c r="A44" s="38">
        <v>34</v>
      </c>
      <c r="B44" s="43"/>
      <c r="C44" s="40"/>
      <c r="D44" s="45"/>
      <c r="E44" s="41"/>
      <c r="F44" s="42"/>
      <c r="G44" s="102"/>
      <c r="H44" s="99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4"/>
    </row>
    <row r="45" spans="1:18" ht="30" customHeight="1">
      <c r="A45" s="38">
        <v>35</v>
      </c>
      <c r="B45" s="43"/>
      <c r="C45" s="40"/>
      <c r="D45" s="45"/>
      <c r="E45" s="41"/>
      <c r="F45" s="42"/>
      <c r="G45" s="102"/>
      <c r="H45" s="99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4"/>
    </row>
    <row r="46" spans="1:18" ht="30" customHeight="1">
      <c r="A46" s="38">
        <v>36</v>
      </c>
      <c r="B46" s="43"/>
      <c r="C46" s="40"/>
      <c r="D46" s="45"/>
      <c r="E46" s="41"/>
      <c r="F46" s="42"/>
      <c r="G46" s="102"/>
      <c r="H46" s="99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4"/>
    </row>
    <row r="47" spans="1:18" ht="30" customHeight="1">
      <c r="A47" s="38">
        <v>37</v>
      </c>
      <c r="B47" s="43"/>
      <c r="C47" s="40"/>
      <c r="D47" s="45"/>
      <c r="E47" s="41"/>
      <c r="F47" s="42"/>
      <c r="G47" s="102"/>
      <c r="H47" s="99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4"/>
    </row>
    <row r="48" spans="1:18" ht="30" customHeight="1">
      <c r="A48" s="38">
        <v>38</v>
      </c>
      <c r="B48" s="43"/>
      <c r="C48" s="40"/>
      <c r="D48" s="45"/>
      <c r="E48" s="41"/>
      <c r="F48" s="42"/>
      <c r="G48" s="102"/>
      <c r="H48" s="99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4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>
      <c r="A50" s="66"/>
      <c r="B50" s="67"/>
      <c r="C50" s="68"/>
      <c r="D50" s="69"/>
      <c r="E50" s="69"/>
      <c r="F50" s="70"/>
      <c r="G50" s="71"/>
      <c r="H50" s="72"/>
      <c r="I50" s="73"/>
      <c r="J50" s="73"/>
      <c r="K50" s="73"/>
      <c r="L50" s="73"/>
      <c r="M50" s="73"/>
      <c r="N50" s="74"/>
      <c r="O50" s="75"/>
      <c r="P50" s="106"/>
    </row>
    <row r="51" spans="1:16">
      <c r="A51" s="53"/>
      <c r="B51" s="65" t="s">
        <v>37</v>
      </c>
      <c r="C51" s="65"/>
      <c r="D51" s="65"/>
      <c r="E51" s="54"/>
      <c r="F51" s="54"/>
      <c r="G51" s="65" t="s">
        <v>39</v>
      </c>
      <c r="H51" s="65"/>
      <c r="I51" s="65"/>
      <c r="J51" s="54"/>
      <c r="K51" s="54"/>
      <c r="L51" s="65" t="s">
        <v>38</v>
      </c>
      <c r="M51" s="65"/>
      <c r="N51" s="65"/>
      <c r="O51" s="54"/>
      <c r="P51" s="106"/>
    </row>
    <row r="52" spans="1:16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06"/>
    </row>
    <row r="53" spans="1:16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50 C30:C48">
      <formula1>1</formula1>
      <formula2>0</formula2>
    </dataValidation>
    <dataValidation type="date" operator="greaterThanOrEqual" showErrorMessage="1" errorTitle="Data" error="Inserire una data superiore al 1/11/2000" sqref="B50 B11:B48">
      <formula1>36831</formula1>
      <formula2>0</formula2>
    </dataValidation>
    <dataValidation type="textLength" operator="greaterThan" sqref="F50 F30:F48">
      <formula1>1</formula1>
      <formula2>0</formula2>
    </dataValidation>
    <dataValidation type="textLength" operator="greaterThan" allowBlank="1" showErrorMessage="1" sqref="D50:E50 D30:E48">
      <formula1>1</formula1>
      <formula2>0</formula2>
    </dataValidation>
    <dataValidation type="whole" operator="greaterThanOrEqual" allowBlank="1" showErrorMessage="1" errorTitle="Valore" error="Inserire un numero maggiore o uguale a 0 (zero)!" sqref="N50 N11:N48">
      <formula1>0</formula1>
      <formula2>0</formula2>
    </dataValidation>
    <dataValidation type="decimal" operator="greaterThanOrEqual" allowBlank="1" showErrorMessage="1" errorTitle="Valore" error="Inserire un numero maggiore o uguale a 0 (zero)!" sqref="H50:M50 J14:L22 H12:H48 H11:I11 J11:M13 I17:I22 I23:M48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7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G15" sqref="G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49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114.66</v>
      </c>
      <c r="Q1" s="3" t="s">
        <v>27</v>
      </c>
      <c r="R1" s="118">
        <f>R11</f>
        <v>87.72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  <c r="R2" s="118"/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114.66</v>
      </c>
      <c r="Q3" s="13"/>
      <c r="R3" s="118">
        <f>R11</f>
        <v>87.72</v>
      </c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8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0</v>
      </c>
      <c r="Q5" s="13"/>
      <c r="R5" s="118">
        <f>R1-R3</f>
        <v>0</v>
      </c>
    </row>
    <row r="6" spans="1:18" s="8" customFormat="1" ht="43.5" customHeight="1" thickTop="1" thickBot="1">
      <c r="A6" s="4"/>
      <c r="B6" s="87" t="s">
        <v>47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53" t="s">
        <v>42</v>
      </c>
      <c r="B7" s="154"/>
      <c r="C7" s="155"/>
      <c r="D7" s="156" t="s">
        <v>11</v>
      </c>
      <c r="E7" s="157"/>
      <c r="F7" s="157"/>
      <c r="G7" s="89">
        <f t="shared" ref="G7:O7" si="0">SUM(G11:G42)</f>
        <v>0</v>
      </c>
      <c r="H7" s="90">
        <f t="shared" si="0"/>
        <v>0</v>
      </c>
      <c r="I7" s="91">
        <f t="shared" si="0"/>
        <v>0</v>
      </c>
      <c r="J7" s="91">
        <f t="shared" si="0"/>
        <v>0</v>
      </c>
      <c r="K7" s="91">
        <f t="shared" si="0"/>
        <v>0</v>
      </c>
      <c r="L7" s="91">
        <f t="shared" si="0"/>
        <v>0</v>
      </c>
      <c r="M7" s="92">
        <f t="shared" si="0"/>
        <v>114.66</v>
      </c>
      <c r="N7" s="93">
        <f t="shared" si="0"/>
        <v>114.66</v>
      </c>
      <c r="O7" s="94">
        <f t="shared" si="0"/>
        <v>114.66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8" t="s">
        <v>24</v>
      </c>
      <c r="E8" s="139" t="s">
        <v>43</v>
      </c>
      <c r="F8" s="160" t="s">
        <v>44</v>
      </c>
      <c r="G8" s="161" t="s">
        <v>15</v>
      </c>
      <c r="H8" s="163" t="s">
        <v>16</v>
      </c>
      <c r="I8" s="123" t="s">
        <v>33</v>
      </c>
      <c r="J8" s="122" t="s">
        <v>35</v>
      </c>
      <c r="K8" s="122" t="s">
        <v>34</v>
      </c>
      <c r="L8" s="164" t="s">
        <v>45</v>
      </c>
      <c r="M8" s="165"/>
      <c r="N8" s="135" t="s">
        <v>17</v>
      </c>
      <c r="O8" s="147" t="s">
        <v>18</v>
      </c>
      <c r="P8" s="133" t="s">
        <v>19</v>
      </c>
      <c r="Q8" s="2"/>
      <c r="R8" s="148" t="s">
        <v>46</v>
      </c>
    </row>
    <row r="9" spans="1:18" ht="36" customHeight="1" thickTop="1" thickBot="1">
      <c r="A9" s="137"/>
      <c r="B9" s="139" t="s">
        <v>12</v>
      </c>
      <c r="C9" s="139"/>
      <c r="D9" s="159"/>
      <c r="E9" s="139"/>
      <c r="F9" s="160"/>
      <c r="G9" s="162"/>
      <c r="H9" s="163" t="s">
        <v>33</v>
      </c>
      <c r="I9" s="123" t="s">
        <v>33</v>
      </c>
      <c r="J9" s="123"/>
      <c r="K9" s="123" t="s">
        <v>32</v>
      </c>
      <c r="L9" s="128" t="s">
        <v>22</v>
      </c>
      <c r="M9" s="152" t="s">
        <v>23</v>
      </c>
      <c r="N9" s="135"/>
      <c r="O9" s="147"/>
      <c r="P9" s="133"/>
      <c r="Q9" s="2"/>
      <c r="R9" s="149"/>
    </row>
    <row r="10" spans="1:18" ht="37.5" customHeight="1" thickTop="1" thickBot="1">
      <c r="A10" s="137"/>
      <c r="B10" s="139"/>
      <c r="C10" s="139"/>
      <c r="D10" s="159"/>
      <c r="E10" s="139"/>
      <c r="F10" s="160"/>
      <c r="G10" s="95" t="s">
        <v>20</v>
      </c>
      <c r="H10" s="163"/>
      <c r="I10" s="123"/>
      <c r="J10" s="123"/>
      <c r="K10" s="123"/>
      <c r="L10" s="151"/>
      <c r="M10" s="132"/>
      <c r="N10" s="135"/>
      <c r="O10" s="147"/>
      <c r="P10" s="133"/>
      <c r="Q10" s="2"/>
      <c r="R10" s="150"/>
    </row>
    <row r="11" spans="1:18" ht="30" customHeight="1" thickTop="1">
      <c r="A11" s="27">
        <v>1</v>
      </c>
      <c r="B11" s="43">
        <v>41382</v>
      </c>
      <c r="C11" s="29" t="s">
        <v>60</v>
      </c>
      <c r="D11" s="96" t="s">
        <v>50</v>
      </c>
      <c r="E11" s="96" t="s">
        <v>64</v>
      </c>
      <c r="F11" s="97" t="s">
        <v>67</v>
      </c>
      <c r="G11" s="98"/>
      <c r="H11" s="99"/>
      <c r="I11" s="30"/>
      <c r="J11" s="31"/>
      <c r="K11" s="100"/>
      <c r="L11" s="100"/>
      <c r="M11" s="34">
        <v>114.66</v>
      </c>
      <c r="N11" s="35">
        <f t="shared" ref="N11:N19" si="1">SUM(H11:M11)</f>
        <v>114.66</v>
      </c>
      <c r="O11" s="36">
        <v>114.66</v>
      </c>
      <c r="P11" s="37"/>
      <c r="Q11" s="2"/>
      <c r="R11" s="101">
        <v>87.72</v>
      </c>
    </row>
    <row r="12" spans="1:18" ht="30" customHeight="1">
      <c r="A12" s="38">
        <v>2</v>
      </c>
      <c r="B12" s="43"/>
      <c r="C12" s="29"/>
      <c r="D12" s="96"/>
      <c r="E12" s="96"/>
      <c r="F12" s="97"/>
      <c r="G12" s="102"/>
      <c r="H12" s="99"/>
      <c r="I12" s="30"/>
      <c r="J12" s="31"/>
      <c r="K12" s="100"/>
      <c r="L12" s="33"/>
      <c r="M12" s="34"/>
      <c r="N12" s="35">
        <f t="shared" si="1"/>
        <v>0</v>
      </c>
      <c r="O12" s="39"/>
      <c r="P12" s="37"/>
      <c r="Q12" s="2"/>
      <c r="R12" s="101"/>
    </row>
    <row r="13" spans="1:18" ht="30" customHeight="1">
      <c r="A13" s="38">
        <v>3</v>
      </c>
      <c r="B13" s="43"/>
      <c r="C13" s="29"/>
      <c r="D13" s="96"/>
      <c r="E13" s="96"/>
      <c r="F13" s="97"/>
      <c r="G13" s="102"/>
      <c r="H13" s="99"/>
      <c r="I13" s="30"/>
      <c r="J13" s="31"/>
      <c r="K13" s="100"/>
      <c r="L13" s="33"/>
      <c r="M13" s="34"/>
      <c r="N13" s="35">
        <f t="shared" si="1"/>
        <v>0</v>
      </c>
      <c r="O13" s="39"/>
      <c r="P13" s="37" t="str">
        <f t="shared" ref="P13:P19" si="2">IF(F13="Milano","X","")</f>
        <v/>
      </c>
      <c r="Q13" s="2"/>
      <c r="R13" s="103"/>
    </row>
    <row r="14" spans="1:18" ht="30" customHeight="1">
      <c r="A14" s="38">
        <v>4</v>
      </c>
      <c r="B14" s="43"/>
      <c r="C14" s="29"/>
      <c r="D14" s="96"/>
      <c r="E14" s="96"/>
      <c r="F14" s="97"/>
      <c r="G14" s="102"/>
      <c r="H14" s="99"/>
      <c r="I14" s="30"/>
      <c r="J14" s="31"/>
      <c r="K14" s="100"/>
      <c r="L14" s="33"/>
      <c r="M14" s="34"/>
      <c r="N14" s="35">
        <f t="shared" si="1"/>
        <v>0</v>
      </c>
      <c r="O14" s="39"/>
      <c r="P14" s="37" t="str">
        <f t="shared" si="2"/>
        <v/>
      </c>
      <c r="Q14" s="2"/>
      <c r="R14" s="104"/>
    </row>
    <row r="15" spans="1:18" ht="30" customHeight="1">
      <c r="A15" s="38">
        <v>5</v>
      </c>
      <c r="B15" s="43"/>
      <c r="C15" s="29"/>
      <c r="D15" s="96"/>
      <c r="E15" s="96"/>
      <c r="F15" s="97"/>
      <c r="G15" s="102"/>
      <c r="H15" s="99"/>
      <c r="I15" s="30"/>
      <c r="J15" s="31"/>
      <c r="K15" s="100"/>
      <c r="L15" s="33"/>
      <c r="M15" s="34"/>
      <c r="N15" s="35">
        <f t="shared" si="1"/>
        <v>0</v>
      </c>
      <c r="O15" s="39"/>
      <c r="P15" s="37" t="str">
        <f t="shared" si="2"/>
        <v/>
      </c>
      <c r="Q15" s="2"/>
      <c r="R15" s="105"/>
    </row>
    <row r="16" spans="1:18" ht="30" customHeight="1">
      <c r="A16" s="38">
        <v>6</v>
      </c>
      <c r="B16" s="43"/>
      <c r="C16" s="29"/>
      <c r="D16" s="96"/>
      <c r="E16" s="96"/>
      <c r="F16" s="97"/>
      <c r="G16" s="102"/>
      <c r="H16" s="99"/>
      <c r="I16" s="30"/>
      <c r="J16" s="31"/>
      <c r="K16" s="100"/>
      <c r="L16" s="33"/>
      <c r="M16" s="34"/>
      <c r="N16" s="35">
        <f t="shared" si="1"/>
        <v>0</v>
      </c>
      <c r="O16" s="39"/>
      <c r="P16" s="37" t="str">
        <f t="shared" si="2"/>
        <v/>
      </c>
      <c r="Q16" s="2"/>
      <c r="R16" s="104"/>
    </row>
    <row r="17" spans="1:18" ht="30" customHeight="1">
      <c r="A17" s="38">
        <v>7</v>
      </c>
      <c r="B17" s="43"/>
      <c r="C17" s="29"/>
      <c r="D17" s="96"/>
      <c r="E17" s="96"/>
      <c r="F17" s="97"/>
      <c r="G17" s="102"/>
      <c r="H17" s="99"/>
      <c r="I17" s="30"/>
      <c r="J17" s="31"/>
      <c r="K17" s="100"/>
      <c r="L17" s="33"/>
      <c r="M17" s="34"/>
      <c r="N17" s="35">
        <f t="shared" si="1"/>
        <v>0</v>
      </c>
      <c r="O17" s="39"/>
      <c r="P17" s="37" t="str">
        <f t="shared" si="2"/>
        <v/>
      </c>
      <c r="Q17" s="2"/>
      <c r="R17" s="104"/>
    </row>
    <row r="18" spans="1:18" ht="30" customHeight="1">
      <c r="A18" s="38">
        <v>8</v>
      </c>
      <c r="B18" s="43"/>
      <c r="C18" s="29"/>
      <c r="D18" s="96"/>
      <c r="E18" s="96"/>
      <c r="F18" s="97"/>
      <c r="G18" s="102"/>
      <c r="H18" s="99"/>
      <c r="I18" s="30"/>
      <c r="J18" s="31"/>
      <c r="K18" s="100"/>
      <c r="L18" s="33"/>
      <c r="M18" s="34"/>
      <c r="N18" s="35">
        <f t="shared" si="1"/>
        <v>0</v>
      </c>
      <c r="O18" s="39"/>
      <c r="P18" s="37" t="str">
        <f t="shared" si="2"/>
        <v/>
      </c>
      <c r="Q18" s="2"/>
      <c r="R18" s="104"/>
    </row>
    <row r="19" spans="1:18" ht="30" customHeight="1">
      <c r="A19" s="38">
        <v>9</v>
      </c>
      <c r="B19" s="107"/>
      <c r="C19" s="108"/>
      <c r="D19" s="108"/>
      <c r="E19" s="109"/>
      <c r="F19" s="110"/>
      <c r="G19" s="111"/>
      <c r="H19" s="112"/>
      <c r="I19" s="113"/>
      <c r="J19" s="114"/>
      <c r="K19" s="115"/>
      <c r="L19" s="116"/>
      <c r="M19" s="117"/>
      <c r="N19" s="35">
        <f t="shared" si="1"/>
        <v>0</v>
      </c>
      <c r="O19" s="39"/>
      <c r="P19" s="37" t="str">
        <f t="shared" si="2"/>
        <v/>
      </c>
      <c r="Q19" s="2"/>
      <c r="R19" s="104"/>
    </row>
    <row r="20" spans="1:18" ht="30" customHeight="1">
      <c r="A20" s="38">
        <v>10</v>
      </c>
      <c r="B20" s="43"/>
      <c r="C20" s="29"/>
      <c r="D20" s="29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ref="N20:N26" si="3">SUM(H20:M20)</f>
        <v>0</v>
      </c>
      <c r="O20" s="39"/>
      <c r="P20" s="37" t="str">
        <f t="shared" ref="P20:P42" si="4">IF(F20="Milano","X","")</f>
        <v/>
      </c>
      <c r="Q20" s="2"/>
      <c r="R20" s="104"/>
    </row>
    <row r="21" spans="1:18" ht="30" customHeight="1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3"/>
        <v>0</v>
      </c>
      <c r="O21" s="39"/>
      <c r="P21" s="37" t="str">
        <f t="shared" si="4"/>
        <v/>
      </c>
      <c r="Q21" s="2"/>
      <c r="R21" s="104"/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3"/>
        <v>0</v>
      </c>
      <c r="O22" s="39"/>
      <c r="P22" s="37" t="str">
        <f t="shared" si="4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3"/>
        <v>0</v>
      </c>
      <c r="O23" s="39"/>
      <c r="P23" s="37" t="str">
        <f t="shared" si="4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3"/>
        <v>0</v>
      </c>
      <c r="O24" s="39"/>
      <c r="P24" s="37" t="str">
        <f t="shared" si="4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3"/>
        <v>0</v>
      </c>
      <c r="O25" s="39"/>
      <c r="P25" s="37" t="str">
        <f t="shared" si="4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3"/>
        <v>0</v>
      </c>
      <c r="O26" s="39"/>
      <c r="P26" s="37" t="str">
        <f t="shared" si="4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4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5">SUM(H28:M28)</f>
        <v>0</v>
      </c>
      <c r="O28" s="39"/>
      <c r="P28" s="37" t="str">
        <f t="shared" si="4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6">IF($D$3="si",($G$5/$G$6*G29),IF($D$3="no",G29*$G$4,0))</f>
        <v>0</v>
      </c>
      <c r="I29" s="44"/>
      <c r="J29" s="32"/>
      <c r="K29" s="33"/>
      <c r="L29" s="33"/>
      <c r="M29" s="34"/>
      <c r="N29" s="35">
        <f t="shared" si="5"/>
        <v>0</v>
      </c>
      <c r="O29" s="39"/>
      <c r="P29" s="37" t="str">
        <f t="shared" si="4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6"/>
        <v>0</v>
      </c>
      <c r="I30" s="44"/>
      <c r="J30" s="32"/>
      <c r="K30" s="33"/>
      <c r="L30" s="33"/>
      <c r="M30" s="34"/>
      <c r="N30" s="35">
        <f t="shared" si="5"/>
        <v>0</v>
      </c>
      <c r="O30" s="39"/>
      <c r="P30" s="37" t="str">
        <f t="shared" si="4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6"/>
        <v>0</v>
      </c>
      <c r="I31" s="44"/>
      <c r="J31" s="32"/>
      <c r="K31" s="33"/>
      <c r="L31" s="33"/>
      <c r="M31" s="34"/>
      <c r="N31" s="35">
        <f t="shared" si="5"/>
        <v>0</v>
      </c>
      <c r="O31" s="39"/>
      <c r="P31" s="37" t="str">
        <f t="shared" si="4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6"/>
        <v>0</v>
      </c>
      <c r="I32" s="44"/>
      <c r="J32" s="32"/>
      <c r="K32" s="33"/>
      <c r="L32" s="33"/>
      <c r="M32" s="34"/>
      <c r="N32" s="35">
        <f t="shared" si="5"/>
        <v>0</v>
      </c>
      <c r="O32" s="39"/>
      <c r="P32" s="37" t="str">
        <f t="shared" si="4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6"/>
        <v>0</v>
      </c>
      <c r="I33" s="44"/>
      <c r="J33" s="32"/>
      <c r="K33" s="33"/>
      <c r="L33" s="33"/>
      <c r="M33" s="34"/>
      <c r="N33" s="35">
        <f t="shared" si="5"/>
        <v>0</v>
      </c>
      <c r="O33" s="39"/>
      <c r="P33" s="37" t="str">
        <f t="shared" si="4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6"/>
        <v>0</v>
      </c>
      <c r="I34" s="44"/>
      <c r="J34" s="32"/>
      <c r="K34" s="33"/>
      <c r="L34" s="33"/>
      <c r="M34" s="34"/>
      <c r="N34" s="35">
        <f t="shared" si="5"/>
        <v>0</v>
      </c>
      <c r="O34" s="39"/>
      <c r="P34" s="37" t="str">
        <f t="shared" si="4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6"/>
        <v>0</v>
      </c>
      <c r="I35" s="44"/>
      <c r="J35" s="32"/>
      <c r="K35" s="33"/>
      <c r="L35" s="33"/>
      <c r="M35" s="34"/>
      <c r="N35" s="35">
        <f t="shared" si="5"/>
        <v>0</v>
      </c>
      <c r="O35" s="39"/>
      <c r="P35" s="37" t="str">
        <f t="shared" si="4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6"/>
        <v>0</v>
      </c>
      <c r="I36" s="44"/>
      <c r="J36" s="32"/>
      <c r="K36" s="33"/>
      <c r="L36" s="33"/>
      <c r="M36" s="34"/>
      <c r="N36" s="35">
        <f t="shared" si="5"/>
        <v>0</v>
      </c>
      <c r="O36" s="39"/>
      <c r="P36" s="37" t="str">
        <f t="shared" si="4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5"/>
        <v>0</v>
      </c>
      <c r="O37" s="39"/>
      <c r="P37" s="37" t="str">
        <f t="shared" si="4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6"/>
        <v>0</v>
      </c>
      <c r="I38" s="44"/>
      <c r="J38" s="32"/>
      <c r="K38" s="33"/>
      <c r="L38" s="33"/>
      <c r="M38" s="34"/>
      <c r="N38" s="35">
        <f t="shared" si="5"/>
        <v>0</v>
      </c>
      <c r="O38" s="39"/>
      <c r="P38" s="37" t="str">
        <f t="shared" si="4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6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4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2" si="7">SUM(H40:M40)</f>
        <v>0</v>
      </c>
      <c r="O40" s="39"/>
      <c r="P40" s="37" t="str">
        <f t="shared" si="4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42" si="8">IF($D$3="si",($G$5/$G$6*G41),IF($D$3="no",G41*$G$4,0))</f>
        <v>0</v>
      </c>
      <c r="I41" s="44"/>
      <c r="J41" s="32"/>
      <c r="K41" s="33"/>
      <c r="L41" s="33"/>
      <c r="M41" s="34"/>
      <c r="N41" s="35">
        <f t="shared" si="7"/>
        <v>0</v>
      </c>
      <c r="O41" s="39"/>
      <c r="P41" s="37" t="str">
        <f t="shared" si="4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8"/>
        <v>0</v>
      </c>
      <c r="I42" s="44"/>
      <c r="J42" s="32"/>
      <c r="K42" s="33"/>
      <c r="L42" s="33"/>
      <c r="M42" s="34"/>
      <c r="N42" s="35">
        <f t="shared" si="7"/>
        <v>0</v>
      </c>
      <c r="O42" s="39"/>
      <c r="P42" s="37" t="str">
        <f t="shared" si="4"/>
        <v/>
      </c>
      <c r="Q42" s="2"/>
      <c r="R42" s="104"/>
    </row>
    <row r="43" spans="1:18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8">
      <c r="A44" s="66"/>
      <c r="B44" s="67"/>
      <c r="C44" s="68"/>
      <c r="D44" s="69"/>
      <c r="E44" s="69"/>
      <c r="F44" s="70"/>
      <c r="G44" s="71"/>
      <c r="H44" s="72"/>
      <c r="I44" s="73"/>
      <c r="J44" s="73"/>
      <c r="K44" s="73"/>
      <c r="L44" s="73"/>
      <c r="M44" s="73"/>
      <c r="N44" s="74"/>
      <c r="O44" s="75"/>
      <c r="P44" s="106"/>
    </row>
    <row r="45" spans="1:18">
      <c r="A45" s="53"/>
      <c r="B45" s="65" t="s">
        <v>37</v>
      </c>
      <c r="C45" s="65"/>
      <c r="D45" s="65"/>
      <c r="E45" s="54"/>
      <c r="F45" s="54"/>
      <c r="G45" s="65" t="s">
        <v>39</v>
      </c>
      <c r="H45" s="65"/>
      <c r="I45" s="65"/>
      <c r="J45" s="54"/>
      <c r="K45" s="54"/>
      <c r="L45" s="65" t="s">
        <v>38</v>
      </c>
      <c r="M45" s="65"/>
      <c r="N45" s="65"/>
      <c r="O45" s="54"/>
      <c r="P45" s="106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06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4:M44 J14:L22 H12:H42 H11:I11 J11:M13 I17:I22 I23:M42 M18:M22">
      <formula1>0</formula1>
      <formula2>0</formula2>
    </dataValidation>
    <dataValidation type="whole" operator="greaterThanOrEqual" allowBlank="1" showErrorMessage="1" errorTitle="Valore" error="Inserire un numero maggiore o uguale a 0 (zero)!" sqref="N44 N11:N42">
      <formula1>0</formula1>
      <formula2>0</formula2>
    </dataValidation>
    <dataValidation type="textLength" operator="greaterThan" allowBlank="1" showErrorMessage="1" sqref="D44:E44 D30:E42">
      <formula1>1</formula1>
      <formula2>0</formula2>
    </dataValidation>
    <dataValidation type="textLength" operator="greaterThan" sqref="F44 F30:F42">
      <formula1>1</formula1>
      <formula2>0</formula2>
    </dataValidation>
    <dataValidation type="date" operator="greaterThanOrEqual" showErrorMessage="1" errorTitle="Data" error="Inserire una data superiore al 1/11/2000" sqref="B44 B11:B42">
      <formula1>36831</formula1>
      <formula2>0</formula2>
    </dataValidation>
    <dataValidation type="textLength" operator="greaterThan" allowBlank="1" sqref="C44 C30:C4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MYR</vt:lpstr>
      <vt:lpstr>Nota Spese ILS</vt:lpstr>
      <vt:lpstr>Nota Spese USD</vt:lpstr>
      <vt:lpstr>'Nota Spese EUR'!Area_stampa</vt:lpstr>
      <vt:lpstr>'Nota Spese ILS'!Area_stampa</vt:lpstr>
      <vt:lpstr>'Nota Spese MYR'!Area_stampa</vt:lpstr>
      <vt:lpstr>'Nota Spese USD'!Area_stampa</vt:lpstr>
      <vt:lpstr>'Nota Spese EUR'!Titoli_stampa</vt:lpstr>
      <vt:lpstr>'Nota Spese ILS'!Titoli_stampa</vt:lpstr>
      <vt:lpstr>'Nota Spese MYR'!Titoli_stampa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2013-05-22T13:58:16Z</cp:lastPrinted>
  <dcterms:created xsi:type="dcterms:W3CDTF">2007-03-06T14:42:56Z</dcterms:created>
  <dcterms:modified xsi:type="dcterms:W3CDTF">2013-06-25T09:30:29Z</dcterms:modified>
</cp:coreProperties>
</file>