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0730" windowHeight="11760" tabRatio="433" activeTab="2"/>
  </bookViews>
  <sheets>
    <sheet name="Nota Spese Italia" sheetId="1" r:id="rId1"/>
    <sheet name="Nota Spese Kiev" sheetId="3" r:id="rId2"/>
    <sheet name="Nota Spese Singapore" sheetId="4" r:id="rId3"/>
  </sheets>
  <definedNames>
    <definedName name="_xlnm.Print_Area" localSheetId="0">'Nota Spese Italia'!$A$1:$S$39</definedName>
    <definedName name="_xlnm.Print_Area" localSheetId="1">'Nota Spese Kiev'!$A$1:$R$54</definedName>
    <definedName name="_xlnm.Print_Area" localSheetId="2">'Nota Spese Singapore'!$A$1:$S$25</definedName>
    <definedName name="_xlnm.Print_Titles" localSheetId="0">'Nota Spese Italia'!$7:$10</definedName>
    <definedName name="_xlnm.Print_Titles" localSheetId="1">'Nota Spese Kiev'!$1:$10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" i="4"/>
  <c r="O7" i="1"/>
  <c r="R1" i="4"/>
  <c r="R5"/>
  <c r="P5"/>
  <c r="R18"/>
  <c r="R12"/>
  <c r="R5" i="3"/>
  <c r="P55" i="4"/>
  <c r="H55"/>
  <c r="N55"/>
  <c r="P54"/>
  <c r="H54"/>
  <c r="N54"/>
  <c r="P53"/>
  <c r="H53"/>
  <c r="N53"/>
  <c r="P52"/>
  <c r="H52"/>
  <c r="N52"/>
  <c r="P51"/>
  <c r="H51"/>
  <c r="N51"/>
  <c r="P50"/>
  <c r="H50"/>
  <c r="N50"/>
  <c r="P49"/>
  <c r="H49"/>
  <c r="N49"/>
  <c r="P48"/>
  <c r="H48"/>
  <c r="N48"/>
  <c r="P47"/>
  <c r="H47"/>
  <c r="N47"/>
  <c r="P46"/>
  <c r="H46"/>
  <c r="N46"/>
  <c r="P45"/>
  <c r="H45"/>
  <c r="N45"/>
  <c r="P44"/>
  <c r="H44"/>
  <c r="N44"/>
  <c r="P43"/>
  <c r="H43"/>
  <c r="N43"/>
  <c r="P42"/>
  <c r="H42"/>
  <c r="N42"/>
  <c r="P41"/>
  <c r="H41"/>
  <c r="N41"/>
  <c r="P40"/>
  <c r="H40"/>
  <c r="N40"/>
  <c r="P39"/>
  <c r="H39"/>
  <c r="N39"/>
  <c r="P38"/>
  <c r="H38"/>
  <c r="N38"/>
  <c r="P37"/>
  <c r="H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H28"/>
  <c r="N28"/>
  <c r="P27"/>
  <c r="H27"/>
  <c r="N27"/>
  <c r="P26"/>
  <c r="H26"/>
  <c r="N26"/>
  <c r="P25"/>
  <c r="H25"/>
  <c r="N25"/>
  <c r="P24"/>
  <c r="H24"/>
  <c r="N24"/>
  <c r="P23"/>
  <c r="H23"/>
  <c r="N23"/>
  <c r="P22"/>
  <c r="H22"/>
  <c r="N22"/>
  <c r="P21"/>
  <c r="H21"/>
  <c r="N21"/>
  <c r="P20"/>
  <c r="H20"/>
  <c r="N20"/>
  <c r="P19"/>
  <c r="H19"/>
  <c r="N19"/>
  <c r="H18"/>
  <c r="N18"/>
  <c r="H17"/>
  <c r="N17"/>
  <c r="H16"/>
  <c r="N16"/>
  <c r="P15"/>
  <c r="H15"/>
  <c r="N15"/>
  <c r="P14"/>
  <c r="H14"/>
  <c r="N14"/>
  <c r="P13"/>
  <c r="H13"/>
  <c r="N13"/>
  <c r="H12"/>
  <c r="N12"/>
  <c r="H11"/>
  <c r="N11"/>
  <c r="N7"/>
  <c r="H7"/>
  <c r="I7"/>
  <c r="J7"/>
  <c r="K7"/>
  <c r="L7"/>
  <c r="M7"/>
  <c r="P1" s="1"/>
  <c r="O7"/>
  <c r="G7"/>
  <c r="P3"/>
  <c r="H14" i="1"/>
  <c r="H13"/>
  <c r="H12"/>
  <c r="O7" i="3"/>
  <c r="P3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7"/>
  <c r="I7"/>
  <c r="J7"/>
  <c r="K7"/>
  <c r="L7"/>
  <c r="M7"/>
  <c r="P1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7"/>
  <c r="H11" i="1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7"/>
  <c r="I7"/>
  <c r="J7"/>
  <c r="K7"/>
  <c r="L7"/>
  <c r="M7"/>
  <c r="P1"/>
  <c r="P3"/>
  <c r="P5" s="1"/>
  <c r="G7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7"/>
  <c r="G7" i="3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11" i="1"/>
  <c r="P5" i="3"/>
  <c r="P33" i="1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27" i="3"/>
  <c r="P26"/>
  <c r="P25"/>
  <c r="P24"/>
  <c r="P23"/>
  <c r="P22"/>
  <c r="P21"/>
  <c r="P20"/>
  <c r="P19"/>
  <c r="P18"/>
  <c r="P17"/>
  <c r="P16"/>
  <c r="P15"/>
  <c r="P14"/>
  <c r="P13"/>
  <c r="P7"/>
  <c r="M1"/>
  <c r="M1" i="1" l="1"/>
  <c r="M1" i="4"/>
  <c r="P7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<sst xmlns="http://schemas.openxmlformats.org/spreadsheetml/2006/main" count="219" uniqueCount="72">
  <si>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</si>
  <si>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</si>
  <si>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</si>
  <si>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</si>
  <si>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</si>
  <si>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</si>
  <si>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</si>
  <si>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</si>
  <si>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</si>
  <si>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</si>
  <si>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</si>
  <si>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</si>
  <si>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</si>
  <si>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</si>
  <si>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</si>
  <si>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</si>
  <si>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</si>
  <si>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</si>
  <si>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</si>
  <si>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</si>
  <si>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</si>
  <si>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</si>
  <si>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</si>
  <si>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</si>
  <si>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</si>
  <si>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</si>
  <si>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</si>
  <si>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</si>
  <si>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</si>
  <si>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</si>
  <si>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</si>
  <si>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</si>
  <si>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</si>
  <si>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</si>
  <si>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</si>
  <si>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</si>
  <si>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</si>
  <si>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</si>
  <si>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</si>
  <si>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</si>
  <si>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</si>
  <si>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</si>
  <si>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</si>
  <si>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</si>
  <si>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</si>
  <si>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MARCO BETTINI</t>
  </si>
  <si>
    <t>MI - Malpensa</t>
  </si>
  <si>
    <t>Malpensa - MI</t>
  </si>
  <si>
    <t>GSA Singapore</t>
  </si>
  <si>
    <t>Parcheggio</t>
  </si>
  <si>
    <t>Autostrada</t>
  </si>
  <si>
    <t>Malpensa</t>
  </si>
  <si>
    <t>Cliente Ukraina</t>
  </si>
  <si>
    <t>Bar</t>
  </si>
  <si>
    <t>Cliente Madrid</t>
  </si>
  <si>
    <t>Milano</t>
  </si>
  <si>
    <t>AreaC + Parcheggio</t>
  </si>
  <si>
    <t>Madrid</t>
  </si>
  <si>
    <t>Taxi N. 2</t>
  </si>
  <si>
    <t>Ristorante</t>
  </si>
  <si>
    <t>Taxi N. 3</t>
  </si>
  <si>
    <t>APR 2013</t>
  </si>
  <si>
    <t>Kiev</t>
  </si>
  <si>
    <t>(importi in Valuta UAH)</t>
  </si>
  <si>
    <t>UAH</t>
  </si>
  <si>
    <t>(importi in Valuta SGD)</t>
  </si>
  <si>
    <t>SGD</t>
  </si>
  <si>
    <t>Singapore</t>
  </si>
  <si>
    <t>Pranzo/Cena</t>
  </si>
  <si>
    <t>Taxi N.1</t>
  </si>
  <si>
    <t>Albergo</t>
  </si>
  <si>
    <t>Prelievo</t>
  </si>
</sst>
</file>

<file path=xl/styles.xml><?xml version="1.0" encoding="utf-8"?>
<styleSheet xmlns="http://schemas.openxmlformats.org/spreadsheetml/2006/main">
  <numFmts count="11">
    <numFmt numFmtId="8" formatCode="&quot;€&quot;\ #,##0.00;[Red]\-&quot;€&quot;\ #,##0.00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5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40">
    <xf numFmtId="0" fontId="0" fillId="0" borderId="0"/>
    <xf numFmtId="164" fontId="6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5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65" fontId="3" fillId="0" borderId="0" xfId="0" quotePrefix="1" applyNumberFormat="1" applyFont="1" applyBorder="1" applyAlignment="1" applyProtection="1">
      <alignment vertical="center" wrapText="1"/>
    </xf>
    <xf numFmtId="8" fontId="1" fillId="0" borderId="0" xfId="0" applyNumberFormat="1" applyFont="1" applyAlignment="1" applyProtection="1">
      <alignment vertical="center"/>
    </xf>
    <xf numFmtId="172" fontId="1" fillId="0" borderId="0" xfId="0" applyNumberFormat="1" applyFont="1" applyAlignment="1" applyProtection="1">
      <alignment vertical="center"/>
    </xf>
    <xf numFmtId="4" fontId="2" fillId="0" borderId="25" xfId="0" applyNumberFormat="1" applyFont="1" applyBorder="1" applyAlignment="1" applyProtection="1">
      <alignment vertical="center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</cellXfs>
  <cellStyles count="40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Euro" xfId="1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39"/>
  <sheetViews>
    <sheetView view="pageBreakPreview" zoomScale="50" zoomScaleNormal="75" zoomScaleSheetLayoutView="50" zoomScalePageLayoutView="75" workbookViewId="0">
      <pane ySplit="5" topLeftCell="A6" activePane="bottomLeft" state="frozen"/>
      <selection pane="bottomLeft" activeCell="F20" sqref="F20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0.42578125" style="2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24" t="s">
        <v>0</v>
      </c>
      <c r="C1" s="124"/>
      <c r="D1" s="124"/>
      <c r="E1" s="125" t="s">
        <v>45</v>
      </c>
      <c r="F1" s="125"/>
      <c r="G1" s="51" t="s">
        <v>41</v>
      </c>
      <c r="H1" s="50">
        <v>41365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459.91428442844278</v>
      </c>
      <c r="Q1" s="3" t="s">
        <v>28</v>
      </c>
    </row>
    <row r="2" spans="1:19" s="8" customFormat="1" ht="35.25" customHeight="1">
      <c r="A2" s="4"/>
      <c r="B2" s="126" t="s">
        <v>2</v>
      </c>
      <c r="C2" s="126"/>
      <c r="D2" s="126"/>
      <c r="E2" s="125"/>
      <c r="F2" s="125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6" t="s">
        <v>26</v>
      </c>
      <c r="C3" s="126"/>
      <c r="D3" s="126"/>
      <c r="E3" s="125" t="s">
        <v>28</v>
      </c>
      <c r="F3" s="125"/>
      <c r="N3" s="10" t="s">
        <v>4</v>
      </c>
      <c r="O3" s="11"/>
      <c r="P3" s="12">
        <f>+O7</f>
        <v>273.07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14</v>
      </c>
      <c r="F5" s="14"/>
      <c r="G5" s="10" t="s">
        <v>7</v>
      </c>
      <c r="H5" s="21">
        <v>1.63</v>
      </c>
      <c r="N5" s="129" t="s">
        <v>8</v>
      </c>
      <c r="O5" s="129"/>
      <c r="P5" s="22">
        <f>P1-P2-P3-P4</f>
        <v>186.84428442844279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32" t="s">
        <v>11</v>
      </c>
      <c r="F7" s="133"/>
      <c r="G7" s="25">
        <f t="shared" ref="G7:O7" si="0">SUM(G11:G33)</f>
        <v>367</v>
      </c>
      <c r="H7" s="25">
        <f t="shared" si="0"/>
        <v>53.844284428442833</v>
      </c>
      <c r="I7" s="65">
        <f t="shared" si="0"/>
        <v>186.79999999999998</v>
      </c>
      <c r="J7" s="70">
        <f t="shared" si="0"/>
        <v>91.2</v>
      </c>
      <c r="K7" s="66">
        <f t="shared" si="0"/>
        <v>0</v>
      </c>
      <c r="L7" s="66">
        <f t="shared" si="0"/>
        <v>0</v>
      </c>
      <c r="M7" s="66">
        <f t="shared" si="0"/>
        <v>128.07</v>
      </c>
      <c r="N7" s="66">
        <f t="shared" si="0"/>
        <v>459.91428442844284</v>
      </c>
      <c r="O7" s="67">
        <f t="shared" si="0"/>
        <v>273.07</v>
      </c>
      <c r="P7" s="13"/>
    </row>
    <row r="8" spans="1:19" ht="36" customHeight="1" thickTop="1" thickBot="1">
      <c r="A8" s="110"/>
      <c r="B8" s="64"/>
      <c r="C8" s="112" t="s">
        <v>13</v>
      </c>
      <c r="D8" s="114" t="s">
        <v>25</v>
      </c>
      <c r="E8" s="113" t="s">
        <v>14</v>
      </c>
      <c r="F8" s="115" t="s">
        <v>34</v>
      </c>
      <c r="G8" s="116" t="s">
        <v>15</v>
      </c>
      <c r="H8" s="117" t="s">
        <v>16</v>
      </c>
      <c r="I8" s="122" t="s">
        <v>37</v>
      </c>
      <c r="J8" s="122" t="s">
        <v>39</v>
      </c>
      <c r="K8" s="122" t="s">
        <v>38</v>
      </c>
      <c r="L8" s="130" t="s">
        <v>35</v>
      </c>
      <c r="M8" s="131"/>
      <c r="N8" s="108" t="s">
        <v>17</v>
      </c>
      <c r="O8" s="120" t="s">
        <v>18</v>
      </c>
      <c r="P8" s="107" t="s">
        <v>19</v>
      </c>
      <c r="R8" s="2"/>
    </row>
    <row r="9" spans="1:19" ht="36" customHeight="1" thickTop="1" thickBot="1">
      <c r="A9" s="111"/>
      <c r="B9" s="64" t="s">
        <v>12</v>
      </c>
      <c r="C9" s="113"/>
      <c r="D9" s="113"/>
      <c r="E9" s="113"/>
      <c r="F9" s="115"/>
      <c r="G9" s="116"/>
      <c r="H9" s="118"/>
      <c r="I9" s="123" t="s">
        <v>37</v>
      </c>
      <c r="J9" s="123"/>
      <c r="K9" s="123" t="s">
        <v>36</v>
      </c>
      <c r="L9" s="134" t="s">
        <v>23</v>
      </c>
      <c r="M9" s="127" t="s">
        <v>24</v>
      </c>
      <c r="N9" s="109"/>
      <c r="O9" s="121"/>
      <c r="P9" s="107"/>
      <c r="R9" s="2"/>
    </row>
    <row r="10" spans="1:19" ht="37.5" customHeight="1" thickTop="1" thickBot="1">
      <c r="A10" s="111"/>
      <c r="B10" s="55"/>
      <c r="C10" s="113"/>
      <c r="D10" s="113"/>
      <c r="E10" s="113"/>
      <c r="F10" s="115"/>
      <c r="G10" s="26" t="s">
        <v>20</v>
      </c>
      <c r="H10" s="119"/>
      <c r="I10" s="123"/>
      <c r="J10" s="123"/>
      <c r="K10" s="123"/>
      <c r="L10" s="135"/>
      <c r="M10" s="128"/>
      <c r="N10" s="109"/>
      <c r="O10" s="121"/>
      <c r="P10" s="107"/>
      <c r="R10" s="2"/>
    </row>
    <row r="11" spans="1:19" ht="30" customHeight="1" thickTop="1">
      <c r="A11" s="27">
        <v>1</v>
      </c>
      <c r="B11" s="47">
        <v>41365</v>
      </c>
      <c r="C11" s="29" t="s">
        <v>48</v>
      </c>
      <c r="D11" s="29" t="s">
        <v>50</v>
      </c>
      <c r="E11" s="69"/>
      <c r="F11" s="69" t="s">
        <v>46</v>
      </c>
      <c r="G11" s="98">
        <v>55</v>
      </c>
      <c r="H11" s="101">
        <f>IF($E$3="si",($H$5/$H$6*G11),IF($E$3="no",G11*$H$4,0))</f>
        <v>8.0693069306930685</v>
      </c>
      <c r="I11" s="71">
        <v>2.7</v>
      </c>
      <c r="J11" s="71"/>
      <c r="K11" s="34"/>
      <c r="L11" s="35"/>
      <c r="M11" s="37"/>
      <c r="N11" s="39">
        <f>SUM(H11:M11)</f>
        <v>10.76930693069307</v>
      </c>
      <c r="O11" s="40"/>
      <c r="P11" s="41" t="str">
        <f>IF($F11="Milano","X","")</f>
        <v/>
      </c>
      <c r="R11" s="2"/>
    </row>
    <row r="12" spans="1:19" ht="30" customHeight="1">
      <c r="A12" s="42">
        <v>2</v>
      </c>
      <c r="B12" s="47">
        <v>41365</v>
      </c>
      <c r="C12" s="44" t="s">
        <v>48</v>
      </c>
      <c r="D12" s="44" t="s">
        <v>49</v>
      </c>
      <c r="E12" s="69"/>
      <c r="F12" s="69" t="s">
        <v>51</v>
      </c>
      <c r="G12" s="99"/>
      <c r="H12" s="101">
        <f>IF($E$3="si",($H$5/$H$6*G12),IF($E$3="no",G12*$H$4,0))</f>
        <v>0</v>
      </c>
      <c r="I12" s="71">
        <v>45</v>
      </c>
      <c r="J12" s="71"/>
      <c r="K12" s="34"/>
      <c r="L12" s="35"/>
      <c r="M12" s="37"/>
      <c r="N12" s="39">
        <f>SUM(H12:M12)</f>
        <v>45</v>
      </c>
      <c r="O12" s="43">
        <v>45</v>
      </c>
      <c r="P12" s="41" t="str">
        <f t="shared" ref="P12:P33" si="1">IF($F12="Milano","X","")</f>
        <v/>
      </c>
      <c r="R12" s="2"/>
    </row>
    <row r="13" spans="1:19" ht="30" customHeight="1">
      <c r="A13" s="42">
        <v>3</v>
      </c>
      <c r="B13" s="47">
        <v>41370</v>
      </c>
      <c r="C13" s="29" t="s">
        <v>48</v>
      </c>
      <c r="D13" s="29" t="s">
        <v>50</v>
      </c>
      <c r="E13" s="69"/>
      <c r="F13" s="69" t="s">
        <v>47</v>
      </c>
      <c r="G13" s="99">
        <v>55</v>
      </c>
      <c r="H13" s="101">
        <f>IF($E$3="si",($H$5/$H$6*G13),IF($E$3="no",G13*$H$4,0))</f>
        <v>8.0693069306930685</v>
      </c>
      <c r="I13" s="71">
        <v>2.7</v>
      </c>
      <c r="J13" s="71"/>
      <c r="K13" s="34"/>
      <c r="L13" s="35"/>
      <c r="M13" s="37"/>
      <c r="N13" s="39">
        <f>SUM(H13:M13)</f>
        <v>10.76930693069307</v>
      </c>
      <c r="O13" s="43"/>
      <c r="P13" s="41" t="str">
        <f t="shared" si="1"/>
        <v/>
      </c>
      <c r="R13" s="2"/>
    </row>
    <row r="14" spans="1:19" ht="30" customHeight="1">
      <c r="A14" s="42">
        <v>4</v>
      </c>
      <c r="B14" s="28">
        <v>41379</v>
      </c>
      <c r="C14" s="29" t="s">
        <v>52</v>
      </c>
      <c r="D14" s="29" t="s">
        <v>50</v>
      </c>
      <c r="E14" s="69"/>
      <c r="F14" s="69" t="s">
        <v>46</v>
      </c>
      <c r="G14" s="99">
        <v>55</v>
      </c>
      <c r="H14" s="101">
        <f>IF($E$3="si",($H$5/$H$6*G14),IF($E$3="no",G14*$H$4,0))</f>
        <v>8.0693069306930685</v>
      </c>
      <c r="I14" s="71">
        <v>3.1</v>
      </c>
      <c r="J14" s="71"/>
      <c r="K14" s="34"/>
      <c r="L14" s="35"/>
      <c r="M14" s="37"/>
      <c r="N14" s="39">
        <f t="shared" ref="N14:N18" si="2">SUM(H14:M14)</f>
        <v>11.169306930693068</v>
      </c>
      <c r="O14" s="43"/>
      <c r="P14" s="41" t="str">
        <f t="shared" si="1"/>
        <v/>
      </c>
      <c r="R14" s="2"/>
    </row>
    <row r="15" spans="1:19" ht="30" customHeight="1">
      <c r="A15" s="42">
        <v>5</v>
      </c>
      <c r="B15" s="28">
        <v>41379</v>
      </c>
      <c r="C15" s="29" t="s">
        <v>52</v>
      </c>
      <c r="D15" s="29" t="s">
        <v>53</v>
      </c>
      <c r="E15" s="69"/>
      <c r="F15" s="69"/>
      <c r="G15" s="99"/>
      <c r="H15" s="101"/>
      <c r="I15" s="71"/>
      <c r="J15" s="71"/>
      <c r="K15" s="34"/>
      <c r="L15" s="35"/>
      <c r="M15" s="37">
        <v>7.3</v>
      </c>
      <c r="N15" s="39">
        <f t="shared" si="2"/>
        <v>7.3</v>
      </c>
      <c r="O15" s="43">
        <v>7.3</v>
      </c>
      <c r="P15" s="41" t="str">
        <f t="shared" si="1"/>
        <v/>
      </c>
      <c r="R15" s="2"/>
    </row>
    <row r="16" spans="1:19" ht="30" customHeight="1">
      <c r="A16" s="42">
        <v>6</v>
      </c>
      <c r="B16" s="28">
        <v>41380</v>
      </c>
      <c r="C16" s="29" t="s">
        <v>52</v>
      </c>
      <c r="D16" s="29" t="s">
        <v>49</v>
      </c>
      <c r="E16" s="69"/>
      <c r="F16" s="69" t="s">
        <v>51</v>
      </c>
      <c r="G16" s="99"/>
      <c r="H16" s="101">
        <f t="shared" ref="H16:H33" si="3">IF($E$3="si",($H$5/$H$6*G16),IF($E$3="no",G16*$H$4,0))</f>
        <v>0</v>
      </c>
      <c r="I16" s="71">
        <v>58</v>
      </c>
      <c r="J16" s="71"/>
      <c r="K16" s="34"/>
      <c r="L16" s="35"/>
      <c r="M16" s="37"/>
      <c r="N16" s="39">
        <f t="shared" si="2"/>
        <v>58</v>
      </c>
      <c r="O16" s="43"/>
      <c r="P16" s="41" t="str">
        <f t="shared" si="1"/>
        <v/>
      </c>
      <c r="R16" s="2"/>
    </row>
    <row r="17" spans="1:18" ht="30" customHeight="1">
      <c r="A17" s="42">
        <v>7</v>
      </c>
      <c r="B17" s="28">
        <v>41380</v>
      </c>
      <c r="C17" s="29" t="s">
        <v>52</v>
      </c>
      <c r="D17" s="29" t="s">
        <v>50</v>
      </c>
      <c r="E17" s="69"/>
      <c r="F17" s="69" t="s">
        <v>47</v>
      </c>
      <c r="G17" s="99">
        <v>55</v>
      </c>
      <c r="H17" s="101">
        <f t="shared" si="3"/>
        <v>8.0693069306930685</v>
      </c>
      <c r="I17" s="71">
        <v>3.1</v>
      </c>
      <c r="J17" s="71"/>
      <c r="K17" s="34"/>
      <c r="L17" s="35"/>
      <c r="M17" s="37"/>
      <c r="N17" s="39">
        <f t="shared" si="2"/>
        <v>11.169306930693068</v>
      </c>
      <c r="O17" s="43"/>
      <c r="P17" s="41" t="str">
        <f t="shared" si="1"/>
        <v/>
      </c>
      <c r="R17" s="2"/>
    </row>
    <row r="18" spans="1:18" ht="30" customHeight="1">
      <c r="A18" s="42">
        <v>8</v>
      </c>
      <c r="B18" s="28">
        <v>41393</v>
      </c>
      <c r="C18" s="29" t="s">
        <v>54</v>
      </c>
      <c r="D18" s="29" t="s">
        <v>56</v>
      </c>
      <c r="E18" s="69"/>
      <c r="F18" s="69" t="s">
        <v>55</v>
      </c>
      <c r="G18" s="99">
        <v>12</v>
      </c>
      <c r="H18" s="101">
        <f t="shared" si="3"/>
        <v>1.7605760576057605</v>
      </c>
      <c r="I18" s="71">
        <v>11</v>
      </c>
      <c r="J18" s="71"/>
      <c r="K18" s="34"/>
      <c r="L18" s="35"/>
      <c r="M18" s="35"/>
      <c r="N18" s="39">
        <f t="shared" si="2"/>
        <v>12.760576057605761</v>
      </c>
      <c r="O18" s="43"/>
      <c r="P18" s="41" t="str">
        <f t="shared" si="1"/>
        <v>X</v>
      </c>
      <c r="R18" s="2"/>
    </row>
    <row r="19" spans="1:18" ht="30" customHeight="1">
      <c r="A19" s="42">
        <v>9</v>
      </c>
      <c r="B19" s="28">
        <v>41393</v>
      </c>
      <c r="C19" s="29" t="s">
        <v>54</v>
      </c>
      <c r="D19" s="44" t="s">
        <v>50</v>
      </c>
      <c r="E19" s="69"/>
      <c r="F19" s="69" t="s">
        <v>46</v>
      </c>
      <c r="G19" s="99">
        <v>55</v>
      </c>
      <c r="H19" s="101">
        <f t="shared" si="3"/>
        <v>8.0693069306930685</v>
      </c>
      <c r="I19" s="71">
        <v>3.1</v>
      </c>
      <c r="J19" s="71"/>
      <c r="K19" s="34"/>
      <c r="L19" s="35"/>
      <c r="M19" s="35"/>
      <c r="N19" s="39">
        <f t="shared" ref="N19:N33" si="4">SUM(H19:M19)</f>
        <v>11.169306930693068</v>
      </c>
      <c r="O19" s="43"/>
      <c r="P19" s="41" t="str">
        <f t="shared" si="1"/>
        <v/>
      </c>
      <c r="R19" s="2"/>
    </row>
    <row r="20" spans="1:18" ht="30" customHeight="1">
      <c r="A20" s="42">
        <v>10</v>
      </c>
      <c r="B20" s="28">
        <v>41393</v>
      </c>
      <c r="C20" s="29" t="s">
        <v>54</v>
      </c>
      <c r="D20" s="44" t="s">
        <v>58</v>
      </c>
      <c r="E20" s="69"/>
      <c r="F20" s="69" t="s">
        <v>57</v>
      </c>
      <c r="G20" s="100"/>
      <c r="H20" s="101">
        <f t="shared" si="3"/>
        <v>0</v>
      </c>
      <c r="I20" s="71"/>
      <c r="J20" s="71">
        <v>50</v>
      </c>
      <c r="K20" s="34"/>
      <c r="L20" s="35"/>
      <c r="M20" s="35"/>
      <c r="N20" s="39">
        <f t="shared" si="4"/>
        <v>50</v>
      </c>
      <c r="O20" s="43"/>
      <c r="P20" s="41" t="str">
        <f t="shared" si="1"/>
        <v/>
      </c>
      <c r="R20" s="2"/>
    </row>
    <row r="21" spans="1:18" ht="30" customHeight="1">
      <c r="A21" s="42">
        <v>11</v>
      </c>
      <c r="B21" s="28">
        <v>41393</v>
      </c>
      <c r="C21" s="29" t="s">
        <v>54</v>
      </c>
      <c r="D21" s="44" t="s">
        <v>59</v>
      </c>
      <c r="E21" s="69"/>
      <c r="F21" s="69" t="s">
        <v>57</v>
      </c>
      <c r="G21" s="100"/>
      <c r="H21" s="101">
        <f t="shared" si="3"/>
        <v>0</v>
      </c>
      <c r="I21" s="71"/>
      <c r="J21" s="71"/>
      <c r="K21" s="34"/>
      <c r="L21" s="35"/>
      <c r="M21" s="35">
        <v>120.77</v>
      </c>
      <c r="N21" s="39">
        <f t="shared" si="4"/>
        <v>120.77</v>
      </c>
      <c r="O21" s="43">
        <v>120.77</v>
      </c>
      <c r="P21" s="41" t="str">
        <f t="shared" si="1"/>
        <v/>
      </c>
      <c r="R21" s="2"/>
    </row>
    <row r="22" spans="1:18" ht="30" customHeight="1">
      <c r="A22" s="42">
        <v>12</v>
      </c>
      <c r="B22" s="28">
        <v>41394</v>
      </c>
      <c r="C22" s="29" t="s">
        <v>54</v>
      </c>
      <c r="D22" s="44" t="s">
        <v>60</v>
      </c>
      <c r="E22" s="69"/>
      <c r="F22" s="69" t="s">
        <v>57</v>
      </c>
      <c r="G22" s="100"/>
      <c r="H22" s="101">
        <f t="shared" si="3"/>
        <v>0</v>
      </c>
      <c r="I22" s="71"/>
      <c r="J22" s="71">
        <v>41.2</v>
      </c>
      <c r="K22" s="34"/>
      <c r="L22" s="35"/>
      <c r="M22" s="35"/>
      <c r="N22" s="39">
        <f t="shared" si="4"/>
        <v>41.2</v>
      </c>
      <c r="O22" s="43"/>
      <c r="P22" s="41" t="str">
        <f t="shared" si="1"/>
        <v/>
      </c>
      <c r="R22" s="2"/>
    </row>
    <row r="23" spans="1:18" ht="30" customHeight="1">
      <c r="A23" s="42">
        <v>13</v>
      </c>
      <c r="B23" s="28">
        <v>41394</v>
      </c>
      <c r="C23" s="29" t="s">
        <v>54</v>
      </c>
      <c r="D23" s="44" t="s">
        <v>49</v>
      </c>
      <c r="E23" s="69"/>
      <c r="F23" s="69" t="s">
        <v>51</v>
      </c>
      <c r="G23" s="100"/>
      <c r="H23" s="101">
        <f t="shared" si="3"/>
        <v>0</v>
      </c>
      <c r="I23" s="71">
        <v>55</v>
      </c>
      <c r="J23" s="71"/>
      <c r="K23" s="34"/>
      <c r="L23" s="35"/>
      <c r="M23" s="35"/>
      <c r="N23" s="39">
        <f t="shared" si="4"/>
        <v>55</v>
      </c>
      <c r="O23" s="43"/>
      <c r="P23" s="41" t="str">
        <f t="shared" si="1"/>
        <v/>
      </c>
      <c r="R23" s="2"/>
    </row>
    <row r="24" spans="1:18" ht="30" customHeight="1">
      <c r="A24" s="42">
        <v>14</v>
      </c>
      <c r="B24" s="28">
        <v>41394</v>
      </c>
      <c r="C24" s="29" t="s">
        <v>54</v>
      </c>
      <c r="D24" s="44" t="s">
        <v>50</v>
      </c>
      <c r="E24" s="69"/>
      <c r="F24" s="69" t="s">
        <v>47</v>
      </c>
      <c r="G24" s="99">
        <v>80</v>
      </c>
      <c r="H24" s="101">
        <f t="shared" si="3"/>
        <v>11.737173717371736</v>
      </c>
      <c r="I24" s="71">
        <v>3.1</v>
      </c>
      <c r="J24" s="71"/>
      <c r="K24" s="34"/>
      <c r="L24" s="35"/>
      <c r="M24" s="35"/>
      <c r="N24" s="39">
        <f t="shared" si="4"/>
        <v>14.837173717371735</v>
      </c>
      <c r="O24" s="43"/>
      <c r="P24" s="41" t="str">
        <f t="shared" si="1"/>
        <v/>
      </c>
      <c r="R24" s="2"/>
    </row>
    <row r="25" spans="1:18" ht="30" customHeight="1">
      <c r="A25" s="42">
        <v>15</v>
      </c>
      <c r="B25" s="28">
        <v>41394</v>
      </c>
      <c r="C25" s="29" t="s">
        <v>54</v>
      </c>
      <c r="D25" s="44" t="s">
        <v>71</v>
      </c>
      <c r="E25" s="69"/>
      <c r="F25" s="69"/>
      <c r="G25" s="100"/>
      <c r="H25" s="101">
        <f t="shared" si="3"/>
        <v>0</v>
      </c>
      <c r="I25" s="71"/>
      <c r="J25" s="71"/>
      <c r="K25" s="34"/>
      <c r="L25" s="35"/>
      <c r="M25" s="35"/>
      <c r="N25" s="39">
        <f t="shared" si="4"/>
        <v>0</v>
      </c>
      <c r="O25" s="43">
        <v>100</v>
      </c>
      <c r="P25" s="41" t="str">
        <f t="shared" si="1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0"/>
      <c r="H26" s="101">
        <f t="shared" si="3"/>
        <v>0</v>
      </c>
      <c r="I26" s="71"/>
      <c r="J26" s="71"/>
      <c r="K26" s="34"/>
      <c r="L26" s="35"/>
      <c r="M26" s="35"/>
      <c r="N26" s="39">
        <f t="shared" si="4"/>
        <v>0</v>
      </c>
      <c r="O26" s="43"/>
      <c r="P26" s="41" t="str">
        <f t="shared" si="1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0"/>
      <c r="H27" s="101">
        <f t="shared" si="3"/>
        <v>0</v>
      </c>
      <c r="I27" s="71"/>
      <c r="J27" s="71"/>
      <c r="K27" s="34"/>
      <c r="L27" s="35"/>
      <c r="M27" s="35"/>
      <c r="N27" s="39">
        <f t="shared" si="4"/>
        <v>0</v>
      </c>
      <c r="O27" s="43"/>
      <c r="P27" s="41" t="str">
        <f t="shared" si="1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0"/>
      <c r="H28" s="101">
        <f t="shared" si="3"/>
        <v>0</v>
      </c>
      <c r="I28" s="71"/>
      <c r="J28" s="71"/>
      <c r="K28" s="34"/>
      <c r="L28" s="35"/>
      <c r="M28" s="35"/>
      <c r="N28" s="39">
        <f t="shared" si="4"/>
        <v>0</v>
      </c>
      <c r="O28" s="43"/>
      <c r="P28" s="41" t="str">
        <f t="shared" si="1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0"/>
      <c r="H29" s="101">
        <f t="shared" si="3"/>
        <v>0</v>
      </c>
      <c r="I29" s="71"/>
      <c r="J29" s="71"/>
      <c r="K29" s="34"/>
      <c r="L29" s="35"/>
      <c r="M29" s="35"/>
      <c r="N29" s="39">
        <f t="shared" si="4"/>
        <v>0</v>
      </c>
      <c r="O29" s="43"/>
      <c r="P29" s="41" t="str">
        <f t="shared" si="1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0"/>
      <c r="H30" s="101">
        <f t="shared" si="3"/>
        <v>0</v>
      </c>
      <c r="I30" s="71"/>
      <c r="J30" s="71"/>
      <c r="K30" s="34"/>
      <c r="L30" s="35"/>
      <c r="M30" s="35"/>
      <c r="N30" s="39">
        <f t="shared" si="4"/>
        <v>0</v>
      </c>
      <c r="O30" s="43"/>
      <c r="P30" s="41" t="str">
        <f t="shared" si="1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0"/>
      <c r="H31" s="101">
        <f t="shared" si="3"/>
        <v>0</v>
      </c>
      <c r="I31" s="71"/>
      <c r="J31" s="71"/>
      <c r="K31" s="34"/>
      <c r="L31" s="35"/>
      <c r="M31" s="35"/>
      <c r="N31" s="39">
        <f t="shared" si="4"/>
        <v>0</v>
      </c>
      <c r="O31" s="43"/>
      <c r="P31" s="41" t="str">
        <f t="shared" si="1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0"/>
      <c r="H32" s="101">
        <f t="shared" si="3"/>
        <v>0</v>
      </c>
      <c r="I32" s="71"/>
      <c r="J32" s="71"/>
      <c r="K32" s="34"/>
      <c r="L32" s="35"/>
      <c r="M32" s="35"/>
      <c r="N32" s="39">
        <f t="shared" si="4"/>
        <v>0</v>
      </c>
      <c r="O32" s="43"/>
      <c r="P32" s="41" t="str">
        <f t="shared" si="1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0"/>
      <c r="H33" s="101">
        <f t="shared" si="3"/>
        <v>0</v>
      </c>
      <c r="I33" s="71"/>
      <c r="J33" s="71"/>
      <c r="K33" s="34"/>
      <c r="L33" s="35"/>
      <c r="M33" s="35"/>
      <c r="N33" s="39">
        <f t="shared" si="4"/>
        <v>0</v>
      </c>
      <c r="O33" s="43"/>
      <c r="P33" s="41" t="str">
        <f t="shared" si="1"/>
        <v/>
      </c>
      <c r="R33" s="2"/>
    </row>
    <row r="35" spans="1:18">
      <c r="A35" s="60"/>
      <c r="B35" s="61"/>
      <c r="C35" s="61"/>
      <c r="D35" s="61"/>
      <c r="E35" s="61"/>
      <c r="F35" s="61"/>
      <c r="G35" s="61"/>
      <c r="H35" s="61"/>
      <c r="I35" s="61"/>
      <c r="J35" s="102"/>
      <c r="K35" s="102"/>
      <c r="L35" s="61"/>
      <c r="M35" s="61"/>
      <c r="N35" s="61"/>
      <c r="O35" s="61"/>
      <c r="P35" s="102"/>
      <c r="Q35" s="3"/>
    </row>
    <row r="36" spans="1:18">
      <c r="A36" s="82"/>
      <c r="B36" s="83"/>
      <c r="C36" s="84"/>
      <c r="D36" s="85"/>
      <c r="E36" s="85"/>
      <c r="F36" s="86"/>
      <c r="G36" s="87"/>
      <c r="H36" s="88"/>
      <c r="I36" s="89"/>
      <c r="J36" s="102"/>
      <c r="K36" s="102"/>
      <c r="L36" s="89"/>
      <c r="M36" s="89"/>
      <c r="N36" s="90"/>
      <c r="O36" s="91"/>
      <c r="P36" s="102"/>
      <c r="Q36" s="3"/>
    </row>
    <row r="37" spans="1:18">
      <c r="A37" s="60"/>
      <c r="B37" s="76" t="s">
        <v>42</v>
      </c>
      <c r="C37" s="76"/>
      <c r="D37" s="76"/>
      <c r="E37" s="61"/>
      <c r="F37" s="61"/>
      <c r="G37" s="76" t="s">
        <v>44</v>
      </c>
      <c r="H37" s="76"/>
      <c r="I37" s="76"/>
      <c r="J37" s="102"/>
      <c r="K37" s="102"/>
      <c r="L37" s="76" t="s">
        <v>43</v>
      </c>
      <c r="M37" s="76"/>
      <c r="N37" s="76"/>
      <c r="O37" s="61"/>
      <c r="P37" s="102"/>
      <c r="Q37" s="3"/>
    </row>
    <row r="38" spans="1:18">
      <c r="A38" s="60"/>
      <c r="B38" s="61"/>
      <c r="C38" s="61"/>
      <c r="D38" s="61"/>
      <c r="E38" s="61"/>
      <c r="F38" s="61"/>
      <c r="G38" s="61"/>
      <c r="H38" s="61"/>
      <c r="I38" s="61"/>
      <c r="J38" s="102"/>
      <c r="K38" s="102"/>
      <c r="L38" s="61"/>
      <c r="M38" s="61"/>
      <c r="N38" s="61"/>
      <c r="O38" s="61"/>
      <c r="P38" s="102"/>
      <c r="Q38" s="3"/>
    </row>
    <row r="39" spans="1:18">
      <c r="A39" s="60"/>
      <c r="B39" s="61"/>
      <c r="C39" s="61"/>
      <c r="D39" s="61"/>
      <c r="E39" s="61"/>
      <c r="F39" s="61"/>
      <c r="G39" s="61"/>
      <c r="H39" s="61"/>
      <c r="I39" s="61"/>
      <c r="J39" s="102"/>
      <c r="K39" s="102"/>
      <c r="L39" s="61"/>
      <c r="M39" s="61"/>
      <c r="N39" s="61"/>
      <c r="O39" s="61"/>
      <c r="P39" s="102"/>
      <c r="Q39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2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36 N11:N33">
      <formula1>0</formula1>
      <formula2>0</formula2>
    </dataValidation>
    <dataValidation type="decimal" operator="greaterThanOrEqual" allowBlank="1" showErrorMessage="1" errorTitle="Valore" error="Inserire un numero maggiore o uguale a 0 (zero)!" sqref="H36:M36 H12:J33 H11:K11 K17:K33 L11:M33">
      <formula1>0</formula1>
      <formula2>0</formula2>
    </dataValidation>
    <dataValidation type="textLength" operator="greaterThan" allowBlank="1" showErrorMessage="1" sqref="D36:E36 F19:F33">
      <formula1>1</formula1>
      <formula2>0</formula2>
    </dataValidation>
    <dataValidation type="textLength" operator="greaterThan" sqref="F36 G25:G33 G20:G23">
      <formula1>1</formula1>
      <formula2>0</formula2>
    </dataValidation>
    <dataValidation type="date" operator="greaterThanOrEqual" showErrorMessage="1" errorTitle="Data" error="Inserire una data superiore al 1/11/2000" sqref="B36 B11:B13">
      <formula1>36831</formula1>
      <formula2>0</formula2>
    </dataValidation>
    <dataValidation type="textLength" operator="greaterThan" allowBlank="1" sqref="C36 C12: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54"/>
  <sheetViews>
    <sheetView view="pageBreakPreview" zoomScale="50" zoomScaleSheetLayoutView="50" workbookViewId="0">
      <pane ySplit="5" topLeftCell="A6" activePane="bottomLeft" state="frozen"/>
      <selection pane="bottomLeft" activeCell="H24" sqref="H24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24" t="s">
        <v>0</v>
      </c>
      <c r="C1" s="124"/>
      <c r="D1" s="125" t="s">
        <v>45</v>
      </c>
      <c r="E1" s="125"/>
      <c r="F1" s="51" t="s">
        <v>41</v>
      </c>
      <c r="G1" s="103" t="s">
        <v>61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152.71</v>
      </c>
      <c r="Q1" s="3" t="s">
        <v>28</v>
      </c>
      <c r="R1" s="104">
        <v>14.38</v>
      </c>
    </row>
    <row r="2" spans="1:18" s="8" customFormat="1" ht="57.75" customHeight="1">
      <c r="A2" s="4"/>
      <c r="B2" s="126" t="s">
        <v>2</v>
      </c>
      <c r="C2" s="126"/>
      <c r="D2" s="125"/>
      <c r="E2" s="125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26" t="s">
        <v>26</v>
      </c>
      <c r="C3" s="126"/>
      <c r="D3" s="125" t="s">
        <v>28</v>
      </c>
      <c r="E3" s="125"/>
      <c r="N3" s="10" t="s">
        <v>4</v>
      </c>
      <c r="O3" s="11"/>
      <c r="P3" s="62">
        <f>+O7</f>
        <v>152.71</v>
      </c>
      <c r="Q3" s="13"/>
      <c r="R3" s="104">
        <v>14.38</v>
      </c>
    </row>
    <row r="4" spans="1:18" s="8" customFormat="1" ht="35.25" customHeight="1" thickBot="1">
      <c r="A4" s="4"/>
      <c r="D4" s="14"/>
      <c r="E4" s="14"/>
      <c r="F4" s="10" t="s">
        <v>21</v>
      </c>
      <c r="G4" s="77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>
        <v>1</v>
      </c>
      <c r="E5" s="14"/>
      <c r="F5" s="10" t="s">
        <v>7</v>
      </c>
      <c r="G5" s="77">
        <v>1.1100000000000001</v>
      </c>
      <c r="N5" s="129" t="s">
        <v>8</v>
      </c>
      <c r="O5" s="129"/>
      <c r="P5" s="58">
        <f>P1-P2-P3-P4</f>
        <v>0</v>
      </c>
      <c r="Q5" s="13"/>
      <c r="R5" s="104">
        <f>R1-R3</f>
        <v>0</v>
      </c>
    </row>
    <row r="6" spans="1:18" s="8" customFormat="1" ht="43.5" customHeight="1" thickTop="1" thickBot="1">
      <c r="A6" s="4"/>
      <c r="B6" s="56" t="s">
        <v>63</v>
      </c>
      <c r="C6" s="56"/>
      <c r="D6" s="14"/>
      <c r="E6" s="14"/>
      <c r="F6" s="10" t="s">
        <v>10</v>
      </c>
      <c r="G6" s="96">
        <v>11.11</v>
      </c>
      <c r="Q6" s="13"/>
    </row>
    <row r="7" spans="1:18" s="8" customFormat="1" ht="27" customHeight="1" thickTop="1" thickBot="1">
      <c r="A7" s="149" t="s">
        <v>30</v>
      </c>
      <c r="B7" s="150"/>
      <c r="C7" s="151"/>
      <c r="D7" s="136" t="s">
        <v>11</v>
      </c>
      <c r="E7" s="137"/>
      <c r="F7" s="137"/>
      <c r="G7" s="97">
        <f t="shared" ref="G7:O7" si="0">SUM(G11:G49)</f>
        <v>0</v>
      </c>
      <c r="H7" s="95">
        <f t="shared" si="0"/>
        <v>0</v>
      </c>
      <c r="I7" s="79">
        <f t="shared" si="0"/>
        <v>0</v>
      </c>
      <c r="J7" s="79">
        <f t="shared" si="0"/>
        <v>0</v>
      </c>
      <c r="K7" s="79">
        <f t="shared" si="0"/>
        <v>0</v>
      </c>
      <c r="L7" s="79">
        <f t="shared" si="0"/>
        <v>0</v>
      </c>
      <c r="M7" s="80">
        <f t="shared" si="0"/>
        <v>152.71</v>
      </c>
      <c r="N7" s="78">
        <f t="shared" si="0"/>
        <v>152.71</v>
      </c>
      <c r="O7" s="81">
        <f t="shared" si="0"/>
        <v>152.71</v>
      </c>
      <c r="P7" s="13">
        <f>+N7-SUM(H7:M7)</f>
        <v>0</v>
      </c>
    </row>
    <row r="8" spans="1:18" ht="36" customHeight="1" thickTop="1" thickBot="1">
      <c r="A8" s="111"/>
      <c r="B8" s="113" t="s">
        <v>12</v>
      </c>
      <c r="C8" s="113" t="s">
        <v>13</v>
      </c>
      <c r="D8" s="138" t="s">
        <v>25</v>
      </c>
      <c r="E8" s="113" t="s">
        <v>33</v>
      </c>
      <c r="F8" s="140" t="s">
        <v>32</v>
      </c>
      <c r="G8" s="141" t="s">
        <v>15</v>
      </c>
      <c r="H8" s="143" t="s">
        <v>16</v>
      </c>
      <c r="I8" s="123" t="s">
        <v>37</v>
      </c>
      <c r="J8" s="122" t="s">
        <v>39</v>
      </c>
      <c r="K8" s="122" t="s">
        <v>38</v>
      </c>
      <c r="L8" s="152" t="s">
        <v>22</v>
      </c>
      <c r="M8" s="153"/>
      <c r="N8" s="109" t="s">
        <v>17</v>
      </c>
      <c r="O8" s="121" t="s">
        <v>18</v>
      </c>
      <c r="P8" s="107" t="s">
        <v>19</v>
      </c>
      <c r="Q8" s="2"/>
      <c r="R8" s="144" t="s">
        <v>40</v>
      </c>
    </row>
    <row r="9" spans="1:18" ht="36" customHeight="1" thickTop="1" thickBot="1">
      <c r="A9" s="111"/>
      <c r="B9" s="113" t="s">
        <v>12</v>
      </c>
      <c r="C9" s="113"/>
      <c r="D9" s="139"/>
      <c r="E9" s="113"/>
      <c r="F9" s="140"/>
      <c r="G9" s="142"/>
      <c r="H9" s="143" t="s">
        <v>37</v>
      </c>
      <c r="I9" s="123" t="s">
        <v>37</v>
      </c>
      <c r="J9" s="123"/>
      <c r="K9" s="123" t="s">
        <v>36</v>
      </c>
      <c r="L9" s="134" t="s">
        <v>23</v>
      </c>
      <c r="M9" s="148" t="s">
        <v>24</v>
      </c>
      <c r="N9" s="109"/>
      <c r="O9" s="121"/>
      <c r="P9" s="107"/>
      <c r="Q9" s="2"/>
      <c r="R9" s="145"/>
    </row>
    <row r="10" spans="1:18" ht="37.5" customHeight="1" thickTop="1" thickBot="1">
      <c r="A10" s="111"/>
      <c r="B10" s="113"/>
      <c r="C10" s="113"/>
      <c r="D10" s="139"/>
      <c r="E10" s="113"/>
      <c r="F10" s="140"/>
      <c r="G10" s="94" t="s">
        <v>20</v>
      </c>
      <c r="H10" s="143"/>
      <c r="I10" s="123"/>
      <c r="J10" s="123"/>
      <c r="K10" s="123"/>
      <c r="L10" s="147"/>
      <c r="M10" s="128"/>
      <c r="N10" s="109"/>
      <c r="O10" s="121"/>
      <c r="P10" s="107"/>
      <c r="Q10" s="2"/>
      <c r="R10" s="146"/>
    </row>
    <row r="11" spans="1:18" ht="30" customHeight="1" thickTop="1">
      <c r="A11" s="27">
        <v>1</v>
      </c>
      <c r="B11" s="47">
        <v>41379</v>
      </c>
      <c r="C11" s="29" t="s">
        <v>52</v>
      </c>
      <c r="D11" s="30"/>
      <c r="E11" s="30" t="s">
        <v>62</v>
      </c>
      <c r="F11" s="31" t="s">
        <v>64</v>
      </c>
      <c r="G11" s="93"/>
      <c r="H11" s="33">
        <f>IF($D$3="si",($G$5/$G$6*G11),IF($D$3="no",G11*$G$4,0))</f>
        <v>0</v>
      </c>
      <c r="I11" s="34"/>
      <c r="J11" s="35"/>
      <c r="K11" s="68"/>
      <c r="L11" s="68"/>
      <c r="M11" s="38">
        <v>152.71</v>
      </c>
      <c r="N11" s="39">
        <f>SUM(H11:M11)</f>
        <v>152.71</v>
      </c>
      <c r="O11" s="40">
        <v>152.71</v>
      </c>
      <c r="P11" s="41"/>
      <c r="Q11" s="2"/>
      <c r="R11" s="72">
        <v>14.38</v>
      </c>
    </row>
    <row r="12" spans="1:18" ht="30" customHeight="1">
      <c r="A12" s="42">
        <v>2</v>
      </c>
      <c r="B12" s="28"/>
      <c r="C12" s="29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/>
      <c r="Q12" s="2"/>
      <c r="R12" s="72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7" si="1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2">SUM(H13:M13)</f>
        <v>0</v>
      </c>
      <c r="O13" s="43"/>
      <c r="P13" s="41" t="str">
        <f t="shared" ref="P13:P27" si="3">IF(F13="Milano","X","")</f>
        <v/>
      </c>
      <c r="Q13" s="2"/>
      <c r="R13" s="73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4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5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4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4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4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4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4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4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4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4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4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4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4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4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4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4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4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4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4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4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4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4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4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4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4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4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4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49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49" si="16">SUM(H41:M41)</f>
        <v>0</v>
      </c>
      <c r="O41" s="43"/>
      <c r="P41" s="41" t="str">
        <f t="shared" ref="P41:P49" si="17">IF(F41="Milano","X","")</f>
        <v/>
      </c>
      <c r="Q41" s="2"/>
      <c r="R41" s="74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4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4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4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4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4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4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4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4"/>
    </row>
    <row r="50" spans="1:18">
      <c r="A50" s="60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</row>
    <row r="51" spans="1:18">
      <c r="A51" s="82"/>
      <c r="B51" s="83"/>
      <c r="C51" s="84"/>
      <c r="D51" s="85"/>
      <c r="E51" s="85"/>
      <c r="F51" s="86"/>
      <c r="G51" s="87"/>
      <c r="H51" s="88"/>
      <c r="I51" s="89"/>
      <c r="J51" s="89"/>
      <c r="K51" s="89"/>
      <c r="L51" s="89"/>
      <c r="M51" s="89"/>
      <c r="N51" s="90"/>
      <c r="O51" s="91"/>
      <c r="P51" s="92"/>
    </row>
    <row r="52" spans="1:18">
      <c r="A52" s="60"/>
      <c r="B52" s="76" t="s">
        <v>42</v>
      </c>
      <c r="C52" s="76"/>
      <c r="D52" s="76"/>
      <c r="E52" s="61"/>
      <c r="F52" s="61"/>
      <c r="G52" s="76" t="s">
        <v>44</v>
      </c>
      <c r="H52" s="76"/>
      <c r="I52" s="76"/>
      <c r="J52" s="61"/>
      <c r="K52" s="61"/>
      <c r="L52" s="76" t="s">
        <v>43</v>
      </c>
      <c r="M52" s="76"/>
      <c r="N52" s="76"/>
      <c r="O52" s="61"/>
      <c r="P52" s="92"/>
    </row>
    <row r="53" spans="1:18">
      <c r="A53" s="60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92"/>
    </row>
    <row r="54" spans="1:18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phoneticPr fontId="14" type="noConversion"/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51 C23:C49 C21">
      <formula1>1</formula1>
      <formula2>0</formula2>
    </dataValidation>
    <dataValidation type="date" operator="greaterThanOrEqual" showErrorMessage="1" errorTitle="Data" error="Inserire una data superiore al 1/11/2000" sqref="B51 B11 B23:B49">
      <formula1>36831</formula1>
      <formula2>0</formula2>
    </dataValidation>
    <dataValidation type="textLength" operator="greaterThan" sqref="F51 F23:F49 F19:F20">
      <formula1>1</formula1>
      <formula2>0</formula2>
    </dataValidation>
    <dataValidation type="textLength" operator="greaterThan" allowBlank="1" showErrorMessage="1" sqref="D51:E51 D23:E49 E19:E21">
      <formula1>1</formula1>
      <formula2>0</formula2>
    </dataValidation>
    <dataValidation type="whole" operator="greaterThanOrEqual" allowBlank="1" showErrorMessage="1" errorTitle="Valore" error="Inserire un numero maggiore o uguale a 0 (zero)!" sqref="N51 N11:N49">
      <formula1>0</formula1>
      <formula2>0</formula2>
    </dataValidation>
    <dataValidation type="decimal" operator="greaterThanOrEqual" allowBlank="1" showErrorMessage="1" errorTitle="Valore" error="Inserire un numero maggiore o uguale a 0 (zero)!" sqref="H51:M51 I23:M49 H11:I11 J11:M12 I17:I22 J13:L22 H12:H49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60"/>
  <sheetViews>
    <sheetView tabSelected="1" topLeftCell="D1" zoomScale="50" zoomScaleNormal="50" workbookViewId="0">
      <selection activeCell="R16" sqref="R16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24" t="s">
        <v>0</v>
      </c>
      <c r="C1" s="124"/>
      <c r="D1" s="125" t="s">
        <v>45</v>
      </c>
      <c r="E1" s="125"/>
      <c r="F1" s="51" t="s">
        <v>41</v>
      </c>
      <c r="G1" s="103" t="s">
        <v>61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1126.71</v>
      </c>
      <c r="Q1" s="3" t="s">
        <v>28</v>
      </c>
      <c r="R1" s="105">
        <f>SUM(R11:R15)+P16+P17+P18+R19</f>
        <v>688.3</v>
      </c>
    </row>
    <row r="2" spans="1:18" s="8" customFormat="1" ht="57.75" customHeight="1">
      <c r="A2" s="4"/>
      <c r="B2" s="126" t="s">
        <v>2</v>
      </c>
      <c r="C2" s="126"/>
      <c r="D2" s="125"/>
      <c r="E2" s="125"/>
      <c r="F2" s="9"/>
      <c r="G2" s="9"/>
      <c r="N2" s="10" t="s">
        <v>3</v>
      </c>
      <c r="O2" s="11"/>
      <c r="P2" s="12">
        <v>254.5</v>
      </c>
      <c r="Q2" s="3" t="s">
        <v>27</v>
      </c>
      <c r="R2" s="105">
        <v>189</v>
      </c>
    </row>
    <row r="3" spans="1:18" s="8" customFormat="1" ht="35.25" customHeight="1">
      <c r="A3" s="4"/>
      <c r="B3" s="126" t="s">
        <v>26</v>
      </c>
      <c r="C3" s="126"/>
      <c r="D3" s="125" t="s">
        <v>28</v>
      </c>
      <c r="E3" s="125"/>
      <c r="N3" s="10" t="s">
        <v>4</v>
      </c>
      <c r="O3" s="11"/>
      <c r="P3" s="62">
        <f>+O7</f>
        <v>897.24</v>
      </c>
      <c r="Q3" s="13"/>
      <c r="R3" s="105">
        <f>SUM(R12,R16,R17,R18)</f>
        <v>511.87</v>
      </c>
    </row>
    <row r="4" spans="1:18" s="8" customFormat="1" ht="35.25" customHeight="1" thickBot="1">
      <c r="A4" s="4"/>
      <c r="D4" s="14"/>
      <c r="E4" s="14"/>
      <c r="F4" s="10" t="s">
        <v>21</v>
      </c>
      <c r="G4" s="77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5"/>
    </row>
    <row r="5" spans="1:18" s="8" customFormat="1" ht="43.5" customHeight="1" thickTop="1" thickBot="1">
      <c r="A5" s="4"/>
      <c r="B5" s="19" t="s">
        <v>6</v>
      </c>
      <c r="C5" s="20"/>
      <c r="D5" s="59">
        <v>19</v>
      </c>
      <c r="E5" s="14"/>
      <c r="F5" s="10" t="s">
        <v>7</v>
      </c>
      <c r="G5" s="77">
        <v>1.1100000000000001</v>
      </c>
      <c r="N5" s="129" t="s">
        <v>8</v>
      </c>
      <c r="O5" s="129"/>
      <c r="P5" s="58">
        <f>P1-P2-P3-P4</f>
        <v>-25.029999999999973</v>
      </c>
      <c r="Q5" s="13"/>
      <c r="R5" s="105">
        <f>R1-R2-R3</f>
        <v>-12.57000000000005</v>
      </c>
    </row>
    <row r="6" spans="1:18" s="8" customFormat="1" ht="43.5" customHeight="1" thickTop="1" thickBot="1">
      <c r="A6" s="4"/>
      <c r="B6" s="56" t="s">
        <v>65</v>
      </c>
      <c r="C6" s="56"/>
      <c r="D6" s="14"/>
      <c r="E6" s="14"/>
      <c r="F6" s="10" t="s">
        <v>10</v>
      </c>
      <c r="G6" s="96">
        <v>11.11</v>
      </c>
      <c r="Q6" s="13"/>
    </row>
    <row r="7" spans="1:18" s="8" customFormat="1" ht="27" customHeight="1" thickTop="1" thickBot="1">
      <c r="A7" s="149" t="s">
        <v>30</v>
      </c>
      <c r="B7" s="150"/>
      <c r="C7" s="151"/>
      <c r="D7" s="136" t="s">
        <v>11</v>
      </c>
      <c r="E7" s="137"/>
      <c r="F7" s="137"/>
      <c r="G7" s="97">
        <f t="shared" ref="G7:K7" si="0">SUM(G11:G55)</f>
        <v>0</v>
      </c>
      <c r="H7" s="95">
        <f t="shared" si="0"/>
        <v>0</v>
      </c>
      <c r="I7" s="79">
        <f>SUM(I11:I55)</f>
        <v>0</v>
      </c>
      <c r="J7" s="79">
        <f>SUM(J11:J55)</f>
        <v>138.06</v>
      </c>
      <c r="K7" s="79">
        <f t="shared" si="0"/>
        <v>0</v>
      </c>
      <c r="L7" s="79">
        <f>SUM(L11:L55)</f>
        <v>200.76999999999998</v>
      </c>
      <c r="M7" s="80">
        <f>SUM(M11:M55)</f>
        <v>787.88</v>
      </c>
      <c r="N7" s="78">
        <f>SUM(N11:N55)</f>
        <v>1126.71</v>
      </c>
      <c r="O7" s="81">
        <f>SUM(O11:O55)</f>
        <v>897.24</v>
      </c>
      <c r="P7" s="13">
        <f>+N7-SUM(H7:M7)</f>
        <v>0</v>
      </c>
    </row>
    <row r="8" spans="1:18" ht="36" customHeight="1" thickTop="1" thickBot="1">
      <c r="A8" s="111"/>
      <c r="B8" s="113" t="s">
        <v>12</v>
      </c>
      <c r="C8" s="113" t="s">
        <v>13</v>
      </c>
      <c r="D8" s="138" t="s">
        <v>25</v>
      </c>
      <c r="E8" s="113" t="s">
        <v>33</v>
      </c>
      <c r="F8" s="140" t="s">
        <v>32</v>
      </c>
      <c r="G8" s="141" t="s">
        <v>15</v>
      </c>
      <c r="H8" s="143" t="s">
        <v>16</v>
      </c>
      <c r="I8" s="123" t="s">
        <v>37</v>
      </c>
      <c r="J8" s="122" t="s">
        <v>39</v>
      </c>
      <c r="K8" s="122" t="s">
        <v>38</v>
      </c>
      <c r="L8" s="152" t="s">
        <v>22</v>
      </c>
      <c r="M8" s="153"/>
      <c r="N8" s="109" t="s">
        <v>17</v>
      </c>
      <c r="O8" s="121" t="s">
        <v>18</v>
      </c>
      <c r="P8" s="107" t="s">
        <v>19</v>
      </c>
      <c r="Q8" s="2"/>
      <c r="R8" s="144" t="s">
        <v>40</v>
      </c>
    </row>
    <row r="9" spans="1:18" ht="36" customHeight="1" thickTop="1" thickBot="1">
      <c r="A9" s="111"/>
      <c r="B9" s="113" t="s">
        <v>12</v>
      </c>
      <c r="C9" s="113"/>
      <c r="D9" s="139"/>
      <c r="E9" s="113"/>
      <c r="F9" s="140"/>
      <c r="G9" s="142"/>
      <c r="H9" s="143" t="s">
        <v>37</v>
      </c>
      <c r="I9" s="123" t="s">
        <v>37</v>
      </c>
      <c r="J9" s="123"/>
      <c r="K9" s="123" t="s">
        <v>36</v>
      </c>
      <c r="L9" s="134" t="s">
        <v>23</v>
      </c>
      <c r="M9" s="148" t="s">
        <v>24</v>
      </c>
      <c r="N9" s="109"/>
      <c r="O9" s="121"/>
      <c r="P9" s="107"/>
      <c r="Q9" s="2"/>
      <c r="R9" s="145"/>
    </row>
    <row r="10" spans="1:18" ht="37.5" customHeight="1" thickTop="1" thickBot="1">
      <c r="A10" s="111"/>
      <c r="B10" s="113"/>
      <c r="C10" s="113"/>
      <c r="D10" s="139"/>
      <c r="E10" s="113"/>
      <c r="F10" s="140"/>
      <c r="G10" s="94" t="s">
        <v>20</v>
      </c>
      <c r="H10" s="143"/>
      <c r="I10" s="123"/>
      <c r="J10" s="123"/>
      <c r="K10" s="123"/>
      <c r="L10" s="147"/>
      <c r="M10" s="128"/>
      <c r="N10" s="109"/>
      <c r="O10" s="121"/>
      <c r="P10" s="107"/>
      <c r="Q10" s="2"/>
      <c r="R10" s="146"/>
    </row>
    <row r="11" spans="1:18" ht="30" customHeight="1" thickTop="1">
      <c r="A11" s="27">
        <v>1</v>
      </c>
      <c r="B11" s="47">
        <v>41366</v>
      </c>
      <c r="C11" s="29" t="s">
        <v>48</v>
      </c>
      <c r="D11" s="30" t="s">
        <v>60</v>
      </c>
      <c r="E11" s="30" t="s">
        <v>67</v>
      </c>
      <c r="F11" s="31" t="s">
        <v>66</v>
      </c>
      <c r="G11" s="93"/>
      <c r="H11" s="33">
        <f>IF($D$3="si",($G$5/$G$6*G11),IF($D$3="no",G11*$G$4,0))</f>
        <v>0</v>
      </c>
      <c r="I11" s="34"/>
      <c r="J11" s="35">
        <v>49.04</v>
      </c>
      <c r="K11" s="68"/>
      <c r="L11" s="68"/>
      <c r="M11" s="38"/>
      <c r="N11" s="39">
        <f>SUM(H11:M11)</f>
        <v>49.04</v>
      </c>
      <c r="O11" s="40"/>
      <c r="P11" s="41"/>
      <c r="Q11" s="2"/>
      <c r="R11" s="72">
        <v>27.33</v>
      </c>
    </row>
    <row r="12" spans="1:18" ht="30" customHeight="1">
      <c r="A12" s="42">
        <v>2</v>
      </c>
      <c r="B12" s="28">
        <v>41366</v>
      </c>
      <c r="C12" s="29" t="s">
        <v>48</v>
      </c>
      <c r="D12" s="30" t="s">
        <v>68</v>
      </c>
      <c r="E12" s="30" t="s">
        <v>67</v>
      </c>
      <c r="F12" s="31" t="s">
        <v>66</v>
      </c>
      <c r="G12" s="32"/>
      <c r="H12" s="33">
        <f>IF($D$3="si",($G$5/$G$6*G12),IF($D$3="no",G12*$G$4,0))</f>
        <v>0</v>
      </c>
      <c r="I12" s="34"/>
      <c r="J12" s="35"/>
      <c r="K12" s="68"/>
      <c r="L12" s="37"/>
      <c r="M12" s="38">
        <v>520.23</v>
      </c>
      <c r="N12" s="39">
        <f>SUM(H12:M12)</f>
        <v>520.23</v>
      </c>
      <c r="O12" s="43">
        <v>520.23</v>
      </c>
      <c r="P12" s="41"/>
      <c r="Q12" s="2"/>
      <c r="R12" s="72">
        <f>38.43+289.78</f>
        <v>328.21</v>
      </c>
    </row>
    <row r="13" spans="1:18" ht="30" customHeight="1">
      <c r="A13" s="42">
        <v>3</v>
      </c>
      <c r="B13" s="28">
        <v>41367</v>
      </c>
      <c r="C13" s="29" t="s">
        <v>48</v>
      </c>
      <c r="D13" s="30" t="s">
        <v>69</v>
      </c>
      <c r="E13" s="30" t="s">
        <v>67</v>
      </c>
      <c r="F13" s="31" t="s">
        <v>66</v>
      </c>
      <c r="G13" s="32"/>
      <c r="H13" s="33">
        <f t="shared" ref="H13:H39" si="1">IF($D$3="si",($G$5/$G$6*G13),IF($D$3="no",G13*$G$4,0))</f>
        <v>0</v>
      </c>
      <c r="I13" s="34"/>
      <c r="J13" s="35">
        <v>13.02</v>
      </c>
      <c r="K13" s="68"/>
      <c r="L13" s="37"/>
      <c r="M13" s="38"/>
      <c r="N13" s="39">
        <f t="shared" ref="N13:N26" si="2">SUM(H13:M13)</f>
        <v>13.02</v>
      </c>
      <c r="O13" s="43"/>
      <c r="P13" s="41" t="str">
        <f t="shared" ref="P13:P55" si="3">IF(F13="Milano","X","")</f>
        <v/>
      </c>
      <c r="Q13" s="2"/>
      <c r="R13" s="73">
        <v>6.09</v>
      </c>
    </row>
    <row r="14" spans="1:18" ht="30" customHeight="1">
      <c r="A14" s="42">
        <v>4</v>
      </c>
      <c r="B14" s="28">
        <v>41367</v>
      </c>
      <c r="C14" s="29" t="s">
        <v>48</v>
      </c>
      <c r="D14" s="30" t="s">
        <v>68</v>
      </c>
      <c r="E14" s="30" t="s">
        <v>67</v>
      </c>
      <c r="F14" s="31" t="s">
        <v>66</v>
      </c>
      <c r="G14" s="32"/>
      <c r="H14" s="33">
        <f t="shared" si="1"/>
        <v>0</v>
      </c>
      <c r="I14" s="34"/>
      <c r="J14" s="35"/>
      <c r="K14" s="68"/>
      <c r="L14" s="37">
        <v>54.7</v>
      </c>
      <c r="M14" s="38"/>
      <c r="N14" s="39">
        <f t="shared" si="2"/>
        <v>54.7</v>
      </c>
      <c r="O14" s="43"/>
      <c r="P14" s="41" t="str">
        <f t="shared" si="3"/>
        <v/>
      </c>
      <c r="Q14" s="2"/>
      <c r="R14" s="74">
        <v>31.18</v>
      </c>
    </row>
    <row r="15" spans="1:18" ht="30" customHeight="1">
      <c r="A15" s="42">
        <v>5</v>
      </c>
      <c r="B15" s="28">
        <v>41368</v>
      </c>
      <c r="C15" s="29" t="s">
        <v>48</v>
      </c>
      <c r="D15" s="30" t="s">
        <v>60</v>
      </c>
      <c r="E15" s="30" t="s">
        <v>67</v>
      </c>
      <c r="F15" s="31" t="s">
        <v>66</v>
      </c>
      <c r="G15" s="32"/>
      <c r="H15" s="33">
        <f t="shared" si="1"/>
        <v>0</v>
      </c>
      <c r="I15" s="34"/>
      <c r="J15" s="35">
        <v>30.4</v>
      </c>
      <c r="K15" s="68"/>
      <c r="L15" s="37"/>
      <c r="M15" s="38"/>
      <c r="N15" s="39">
        <f t="shared" si="2"/>
        <v>30.4</v>
      </c>
      <c r="O15" s="43"/>
      <c r="P15" s="41" t="str">
        <f t="shared" si="3"/>
        <v/>
      </c>
      <c r="Q15" s="2"/>
      <c r="R15" s="75">
        <v>15.11</v>
      </c>
    </row>
    <row r="16" spans="1:18" ht="30" customHeight="1">
      <c r="A16" s="42">
        <v>6</v>
      </c>
      <c r="B16" s="28">
        <v>41368</v>
      </c>
      <c r="C16" s="29" t="s">
        <v>48</v>
      </c>
      <c r="D16" s="30" t="s">
        <v>68</v>
      </c>
      <c r="E16" s="30" t="s">
        <v>67</v>
      </c>
      <c r="F16" s="31" t="s">
        <v>66</v>
      </c>
      <c r="G16" s="32"/>
      <c r="H16" s="33">
        <f t="shared" si="1"/>
        <v>0</v>
      </c>
      <c r="I16" s="34"/>
      <c r="J16" s="35"/>
      <c r="K16" s="68"/>
      <c r="L16" s="37">
        <v>62.5</v>
      </c>
      <c r="M16" s="38">
        <v>48.25</v>
      </c>
      <c r="N16" s="39">
        <f t="shared" si="2"/>
        <v>110.75</v>
      </c>
      <c r="O16" s="43">
        <v>53.4</v>
      </c>
      <c r="P16" s="106">
        <v>67.099999999999994</v>
      </c>
      <c r="Q16" s="2"/>
      <c r="R16" s="74">
        <v>33.659999999999997</v>
      </c>
    </row>
    <row r="17" spans="1:18" ht="30" customHeight="1">
      <c r="A17" s="42">
        <v>7</v>
      </c>
      <c r="B17" s="28">
        <v>41369</v>
      </c>
      <c r="C17" s="29" t="s">
        <v>48</v>
      </c>
      <c r="D17" s="30" t="s">
        <v>60</v>
      </c>
      <c r="E17" s="30" t="s">
        <v>67</v>
      </c>
      <c r="F17" s="31" t="s">
        <v>66</v>
      </c>
      <c r="G17" s="32"/>
      <c r="H17" s="33">
        <f t="shared" si="1"/>
        <v>0</v>
      </c>
      <c r="I17" s="34"/>
      <c r="J17" s="35">
        <v>45.6</v>
      </c>
      <c r="K17" s="68"/>
      <c r="L17" s="37"/>
      <c r="M17" s="38"/>
      <c r="N17" s="39">
        <f t="shared" si="2"/>
        <v>45.6</v>
      </c>
      <c r="O17" s="43">
        <v>29.95</v>
      </c>
      <c r="P17" s="106">
        <v>25.02</v>
      </c>
      <c r="Q17" s="2"/>
      <c r="R17" s="74">
        <v>18.71</v>
      </c>
    </row>
    <row r="18" spans="1:18" ht="30" customHeight="1">
      <c r="A18" s="42">
        <v>8</v>
      </c>
      <c r="B18" s="28">
        <v>41369</v>
      </c>
      <c r="C18" s="29" t="s">
        <v>48</v>
      </c>
      <c r="D18" s="30" t="s">
        <v>68</v>
      </c>
      <c r="E18" s="30" t="s">
        <v>67</v>
      </c>
      <c r="F18" s="31" t="s">
        <v>66</v>
      </c>
      <c r="G18" s="32"/>
      <c r="H18" s="33">
        <f t="shared" si="1"/>
        <v>0</v>
      </c>
      <c r="I18" s="34"/>
      <c r="J18" s="35"/>
      <c r="K18" s="68"/>
      <c r="L18" s="37"/>
      <c r="M18" s="38">
        <v>219.4</v>
      </c>
      <c r="N18" s="39">
        <f t="shared" si="2"/>
        <v>219.4</v>
      </c>
      <c r="O18" s="43">
        <v>210.09</v>
      </c>
      <c r="P18" s="106">
        <v>136.03</v>
      </c>
      <c r="Q18" s="2"/>
      <c r="R18" s="74">
        <f>94.88+36.41</f>
        <v>131.29</v>
      </c>
    </row>
    <row r="19" spans="1:18" ht="30" customHeight="1">
      <c r="A19" s="42">
        <v>9</v>
      </c>
      <c r="B19" s="28">
        <v>41369</v>
      </c>
      <c r="C19" s="29" t="s">
        <v>48</v>
      </c>
      <c r="D19" s="30" t="s">
        <v>70</v>
      </c>
      <c r="E19" s="30" t="s">
        <v>67</v>
      </c>
      <c r="F19" s="31" t="s">
        <v>66</v>
      </c>
      <c r="G19" s="32"/>
      <c r="H19" s="33">
        <f t="shared" si="1"/>
        <v>0</v>
      </c>
      <c r="I19" s="34"/>
      <c r="J19" s="35"/>
      <c r="K19" s="68"/>
      <c r="L19" s="37">
        <v>83.57</v>
      </c>
      <c r="M19" s="38"/>
      <c r="N19" s="39">
        <f t="shared" si="2"/>
        <v>83.57</v>
      </c>
      <c r="O19" s="43">
        <v>83.57</v>
      </c>
      <c r="P19" s="41" t="str">
        <f t="shared" si="3"/>
        <v/>
      </c>
      <c r="Q19" s="2"/>
      <c r="R19" s="74">
        <v>52.23</v>
      </c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4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4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4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4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4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4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4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4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si="1"/>
        <v>0</v>
      </c>
      <c r="I28" s="48"/>
      <c r="J28" s="36"/>
      <c r="K28" s="37"/>
      <c r="L28" s="37"/>
      <c r="M28" s="38"/>
      <c r="N28" s="39">
        <f t="shared" ref="N28:N38" si="4">SUM(H28:M28)</f>
        <v>0</v>
      </c>
      <c r="O28" s="43"/>
      <c r="P28" s="41" t="str">
        <f t="shared" si="3"/>
        <v/>
      </c>
      <c r="Q28" s="2"/>
      <c r="R28" s="74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si="1"/>
        <v>0</v>
      </c>
      <c r="I29" s="48"/>
      <c r="J29" s="36"/>
      <c r="K29" s="37"/>
      <c r="L29" s="37"/>
      <c r="M29" s="38"/>
      <c r="N29" s="39">
        <f t="shared" si="4"/>
        <v>0</v>
      </c>
      <c r="O29" s="43"/>
      <c r="P29" s="41" t="str">
        <f t="shared" si="3"/>
        <v/>
      </c>
      <c r="Q29" s="2"/>
      <c r="R29" s="74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1"/>
        <v>0</v>
      </c>
      <c r="I30" s="48"/>
      <c r="J30" s="36"/>
      <c r="K30" s="37"/>
      <c r="L30" s="37"/>
      <c r="M30" s="38"/>
      <c r="N30" s="39">
        <f t="shared" si="4"/>
        <v>0</v>
      </c>
      <c r="O30" s="43"/>
      <c r="P30" s="41" t="str">
        <f t="shared" si="3"/>
        <v/>
      </c>
      <c r="Q30" s="2"/>
      <c r="R30" s="74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1"/>
        <v>0</v>
      </c>
      <c r="I31" s="48"/>
      <c r="J31" s="36"/>
      <c r="K31" s="37"/>
      <c r="L31" s="37"/>
      <c r="M31" s="38"/>
      <c r="N31" s="39">
        <f t="shared" si="4"/>
        <v>0</v>
      </c>
      <c r="O31" s="43"/>
      <c r="P31" s="41" t="str">
        <f t="shared" si="3"/>
        <v/>
      </c>
      <c r="Q31" s="2"/>
      <c r="R31" s="74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1"/>
        <v>0</v>
      </c>
      <c r="I32" s="48"/>
      <c r="J32" s="36"/>
      <c r="K32" s="37"/>
      <c r="L32" s="37"/>
      <c r="M32" s="38"/>
      <c r="N32" s="39">
        <f t="shared" si="4"/>
        <v>0</v>
      </c>
      <c r="O32" s="43"/>
      <c r="P32" s="41" t="str">
        <f t="shared" si="3"/>
        <v/>
      </c>
      <c r="Q32" s="2"/>
      <c r="R32" s="74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"/>
        <v>0</v>
      </c>
      <c r="I33" s="48"/>
      <c r="J33" s="36"/>
      <c r="K33" s="37"/>
      <c r="L33" s="37"/>
      <c r="M33" s="38"/>
      <c r="N33" s="39">
        <f t="shared" si="4"/>
        <v>0</v>
      </c>
      <c r="O33" s="43"/>
      <c r="P33" s="41" t="str">
        <f t="shared" si="3"/>
        <v/>
      </c>
      <c r="Q33" s="2"/>
      <c r="R33" s="74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"/>
        <v>0</v>
      </c>
      <c r="I34" s="48"/>
      <c r="J34" s="36"/>
      <c r="K34" s="37"/>
      <c r="L34" s="37"/>
      <c r="M34" s="38"/>
      <c r="N34" s="39">
        <f t="shared" si="4"/>
        <v>0</v>
      </c>
      <c r="O34" s="43"/>
      <c r="P34" s="41" t="str">
        <f t="shared" si="3"/>
        <v/>
      </c>
      <c r="Q34" s="2"/>
      <c r="R34" s="74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"/>
        <v>0</v>
      </c>
      <c r="I35" s="48"/>
      <c r="J35" s="36"/>
      <c r="K35" s="37"/>
      <c r="L35" s="37"/>
      <c r="M35" s="38"/>
      <c r="N35" s="39">
        <f t="shared" si="4"/>
        <v>0</v>
      </c>
      <c r="O35" s="43"/>
      <c r="P35" s="41" t="str">
        <f t="shared" si="3"/>
        <v/>
      </c>
      <c r="Q35" s="2"/>
      <c r="R35" s="74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"/>
        <v>0</v>
      </c>
      <c r="I36" s="48"/>
      <c r="J36" s="36"/>
      <c r="K36" s="37"/>
      <c r="L36" s="37"/>
      <c r="M36" s="38"/>
      <c r="N36" s="39">
        <f t="shared" si="4"/>
        <v>0</v>
      </c>
      <c r="O36" s="43"/>
      <c r="P36" s="41" t="str">
        <f t="shared" si="3"/>
        <v/>
      </c>
      <c r="Q36" s="2"/>
      <c r="R36" s="74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4"/>
        <v>0</v>
      </c>
      <c r="O37" s="43"/>
      <c r="P37" s="41" t="str">
        <f t="shared" si="3"/>
        <v/>
      </c>
      <c r="Q37" s="2"/>
      <c r="R37" s="74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"/>
        <v>0</v>
      </c>
      <c r="I38" s="48"/>
      <c r="J38" s="36"/>
      <c r="K38" s="37"/>
      <c r="L38" s="37"/>
      <c r="M38" s="38"/>
      <c r="N38" s="39">
        <f t="shared" si="4"/>
        <v>0</v>
      </c>
      <c r="O38" s="43"/>
      <c r="P38" s="41" t="str">
        <f t="shared" si="3"/>
        <v/>
      </c>
      <c r="Q38" s="2"/>
      <c r="R38" s="74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3"/>
        <v/>
      </c>
      <c r="Q39" s="2"/>
      <c r="R39" s="74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:N55" si="5">SUM(H40:M40)</f>
        <v>0</v>
      </c>
      <c r="O40" s="43"/>
      <c r="P40" s="41" t="str">
        <f t="shared" si="3"/>
        <v/>
      </c>
      <c r="Q40" s="2"/>
      <c r="R40" s="74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55" si="6">IF($D$3="si",($G$5/$G$6*G41),IF($D$3="no",G41*$G$4,0))</f>
        <v>0</v>
      </c>
      <c r="I41" s="48"/>
      <c r="J41" s="36"/>
      <c r="K41" s="37"/>
      <c r="L41" s="37"/>
      <c r="M41" s="38"/>
      <c r="N41" s="39">
        <f t="shared" si="5"/>
        <v>0</v>
      </c>
      <c r="O41" s="43"/>
      <c r="P41" s="41" t="str">
        <f t="shared" si="3"/>
        <v/>
      </c>
      <c r="Q41" s="2"/>
      <c r="R41" s="74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6"/>
        <v>0</v>
      </c>
      <c r="I42" s="48"/>
      <c r="J42" s="36"/>
      <c r="K42" s="37"/>
      <c r="L42" s="37"/>
      <c r="M42" s="38"/>
      <c r="N42" s="39">
        <f t="shared" si="5"/>
        <v>0</v>
      </c>
      <c r="O42" s="43"/>
      <c r="P42" s="41" t="str">
        <f t="shared" si="3"/>
        <v/>
      </c>
      <c r="Q42" s="2"/>
      <c r="R42" s="74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6"/>
        <v>0</v>
      </c>
      <c r="I43" s="48"/>
      <c r="J43" s="36"/>
      <c r="K43" s="37"/>
      <c r="L43" s="37"/>
      <c r="M43" s="38"/>
      <c r="N43" s="39">
        <f t="shared" si="5"/>
        <v>0</v>
      </c>
      <c r="O43" s="43"/>
      <c r="P43" s="41" t="str">
        <f t="shared" si="3"/>
        <v/>
      </c>
      <c r="Q43" s="2"/>
      <c r="R43" s="74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6"/>
        <v>0</v>
      </c>
      <c r="I44" s="48"/>
      <c r="J44" s="36"/>
      <c r="K44" s="37"/>
      <c r="L44" s="37"/>
      <c r="M44" s="38"/>
      <c r="N44" s="39">
        <f t="shared" si="5"/>
        <v>0</v>
      </c>
      <c r="O44" s="43"/>
      <c r="P44" s="41" t="str">
        <f t="shared" si="3"/>
        <v/>
      </c>
      <c r="Q44" s="2"/>
      <c r="R44" s="74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6"/>
        <v>0</v>
      </c>
      <c r="I45" s="48"/>
      <c r="J45" s="36"/>
      <c r="K45" s="37"/>
      <c r="L45" s="37"/>
      <c r="M45" s="38"/>
      <c r="N45" s="39">
        <f t="shared" si="5"/>
        <v>0</v>
      </c>
      <c r="O45" s="43"/>
      <c r="P45" s="41" t="str">
        <f t="shared" si="3"/>
        <v/>
      </c>
      <c r="Q45" s="2"/>
      <c r="R45" s="74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6"/>
        <v>0</v>
      </c>
      <c r="I46" s="48"/>
      <c r="J46" s="36"/>
      <c r="K46" s="37"/>
      <c r="L46" s="37"/>
      <c r="M46" s="38"/>
      <c r="N46" s="39">
        <f t="shared" si="5"/>
        <v>0</v>
      </c>
      <c r="O46" s="43"/>
      <c r="P46" s="41" t="str">
        <f t="shared" si="3"/>
        <v/>
      </c>
      <c r="Q46" s="2"/>
      <c r="R46" s="74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6"/>
        <v>0</v>
      </c>
      <c r="I47" s="48"/>
      <c r="J47" s="36"/>
      <c r="K47" s="37"/>
      <c r="L47" s="37"/>
      <c r="M47" s="38"/>
      <c r="N47" s="39">
        <f t="shared" si="5"/>
        <v>0</v>
      </c>
      <c r="O47" s="43"/>
      <c r="P47" s="41" t="str">
        <f t="shared" si="3"/>
        <v/>
      </c>
      <c r="Q47" s="2"/>
      <c r="R47" s="74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6"/>
        <v>0</v>
      </c>
      <c r="I48" s="48"/>
      <c r="J48" s="36"/>
      <c r="K48" s="37"/>
      <c r="L48" s="37"/>
      <c r="M48" s="38"/>
      <c r="N48" s="39">
        <f t="shared" si="5"/>
        <v>0</v>
      </c>
      <c r="O48" s="43"/>
      <c r="P48" s="41" t="str">
        <f t="shared" si="3"/>
        <v/>
      </c>
      <c r="Q48" s="2"/>
      <c r="R48" s="74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6"/>
        <v>0</v>
      </c>
      <c r="I49" s="48"/>
      <c r="J49" s="36"/>
      <c r="K49" s="37"/>
      <c r="L49" s="37"/>
      <c r="M49" s="38"/>
      <c r="N49" s="39">
        <f t="shared" si="5"/>
        <v>0</v>
      </c>
      <c r="O49" s="43"/>
      <c r="P49" s="41" t="str">
        <f t="shared" si="3"/>
        <v/>
      </c>
      <c r="Q49" s="2"/>
      <c r="R49" s="74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6"/>
        <v>0</v>
      </c>
      <c r="I50" s="48"/>
      <c r="J50" s="36"/>
      <c r="K50" s="37"/>
      <c r="L50" s="37"/>
      <c r="M50" s="38"/>
      <c r="N50" s="39">
        <f t="shared" si="5"/>
        <v>0</v>
      </c>
      <c r="O50" s="43"/>
      <c r="P50" s="41" t="str">
        <f t="shared" si="3"/>
        <v/>
      </c>
      <c r="Q50" s="2"/>
      <c r="R50" s="74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5"/>
        <v>0</v>
      </c>
      <c r="O51" s="43"/>
      <c r="P51" s="41" t="str">
        <f t="shared" si="3"/>
        <v/>
      </c>
      <c r="Q51" s="2"/>
      <c r="R51" s="74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6"/>
        <v>0</v>
      </c>
      <c r="I52" s="48"/>
      <c r="J52" s="36"/>
      <c r="K52" s="37"/>
      <c r="L52" s="37"/>
      <c r="M52" s="38"/>
      <c r="N52" s="39">
        <f t="shared" si="5"/>
        <v>0</v>
      </c>
      <c r="O52" s="43"/>
      <c r="P52" s="41" t="str">
        <f t="shared" si="3"/>
        <v/>
      </c>
      <c r="Q52" s="2"/>
      <c r="R52" s="74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6"/>
        <v>0</v>
      </c>
      <c r="I53" s="48"/>
      <c r="J53" s="36"/>
      <c r="K53" s="37"/>
      <c r="L53" s="37"/>
      <c r="M53" s="38"/>
      <c r="N53" s="39">
        <f t="shared" si="5"/>
        <v>0</v>
      </c>
      <c r="O53" s="43"/>
      <c r="P53" s="41" t="str">
        <f t="shared" si="3"/>
        <v/>
      </c>
      <c r="Q53" s="2"/>
      <c r="R53" s="74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6"/>
        <v>0</v>
      </c>
      <c r="I54" s="48"/>
      <c r="J54" s="36"/>
      <c r="K54" s="37"/>
      <c r="L54" s="37"/>
      <c r="M54" s="38"/>
      <c r="N54" s="39">
        <f t="shared" si="5"/>
        <v>0</v>
      </c>
      <c r="O54" s="43"/>
      <c r="P54" s="41" t="str">
        <f t="shared" si="3"/>
        <v/>
      </c>
      <c r="Q54" s="2"/>
      <c r="R54" s="74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6"/>
        <v>0</v>
      </c>
      <c r="I55" s="48"/>
      <c r="J55" s="36"/>
      <c r="K55" s="37"/>
      <c r="L55" s="37"/>
      <c r="M55" s="38"/>
      <c r="N55" s="39">
        <f t="shared" si="5"/>
        <v>0</v>
      </c>
      <c r="O55" s="43"/>
      <c r="P55" s="41" t="str">
        <f t="shared" si="3"/>
        <v/>
      </c>
      <c r="Q55" s="2"/>
      <c r="R55" s="74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2"/>
      <c r="B57" s="83"/>
      <c r="C57" s="84"/>
      <c r="D57" s="85"/>
      <c r="E57" s="85"/>
      <c r="F57" s="86"/>
      <c r="G57" s="87"/>
      <c r="H57" s="88"/>
      <c r="I57" s="89"/>
      <c r="J57" s="89"/>
      <c r="K57" s="89"/>
      <c r="L57" s="89"/>
      <c r="M57" s="89"/>
      <c r="N57" s="90"/>
      <c r="O57" s="91"/>
      <c r="P57" s="92"/>
    </row>
    <row r="58" spans="1:18">
      <c r="A58" s="60"/>
      <c r="B58" s="76" t="s">
        <v>42</v>
      </c>
      <c r="C58" s="76"/>
      <c r="D58" s="76"/>
      <c r="E58" s="61"/>
      <c r="F58" s="61"/>
      <c r="G58" s="76" t="s">
        <v>44</v>
      </c>
      <c r="H58" s="76"/>
      <c r="I58" s="76"/>
      <c r="J58" s="61"/>
      <c r="K58" s="61"/>
      <c r="L58" s="76" t="s">
        <v>43</v>
      </c>
      <c r="M58" s="76"/>
      <c r="N58" s="76"/>
      <c r="O58" s="61"/>
      <c r="P58" s="92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2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phoneticPr fontId="14" type="noConversion"/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howErrorMessage="1" sqref="D23:E55 D57:E57 E20:E21">
      <formula1>1</formula1>
      <formula2>0</formula2>
    </dataValidation>
    <dataValidation type="textLength" operator="greaterThan" sqref="F23:F55 F57 F20">
      <formula1>1</formula1>
      <formula2>0</formula2>
    </dataValidation>
    <dataValidation type="date" operator="greaterThanOrEqual" showErrorMessage="1" errorTitle="Data" error="Inserire una data superiore al 1/11/2000" sqref="B23:B55 B57 B11">
      <formula1>36831</formula1>
      <formula2>0</formula2>
    </dataValidation>
    <dataValidation type="textLength" operator="greaterThan" allowBlank="1" sqref="C21 C57 C23:C55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5000000000000011" right="0.75000000000000011" top="1" bottom="1" header="0.5" footer="0.5"/>
  <pageSetup paperSize="9" scale="31" orientation="landscape" horizontalDpi="4294967292" verticalDpi="4294967292" r:id="rId1"/>
  <legacyDrawing r:id="rId2"/>
  <extLst>
    <ext xmlns:mx="http://schemas.microsoft.com/office/mac/excel/2008/main" uri="{64002731-A6B0-56B0-2670-7721B7C09600}">
      <mx:PLV Mode="0" OnePage="0" WScale="3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Nota Spese Italia</vt:lpstr>
      <vt:lpstr>Nota Spese Kiev</vt:lpstr>
      <vt:lpstr>Nota Spese Singapore</vt:lpstr>
      <vt:lpstr>'Nota Spese Italia'!Area_stampa</vt:lpstr>
      <vt:lpstr>'Nota Spese Kiev'!Area_stampa</vt:lpstr>
      <vt:lpstr>'Nota Spese Singapore'!Area_stampa</vt:lpstr>
      <vt:lpstr>'Nota Spese Italia'!Titoli_stampa</vt:lpstr>
      <vt:lpstr>'Nota Spese Kiev'!Titoli_stampa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2013-05-22T09:18:00Z</cp:lastPrinted>
  <dcterms:created xsi:type="dcterms:W3CDTF">2007-03-06T14:42:56Z</dcterms:created>
  <dcterms:modified xsi:type="dcterms:W3CDTF">2013-07-23T15:56:33Z</dcterms:modified>
</cp:coreProperties>
</file>