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0" yWindow="0" windowWidth="25440" windowHeight="14220" tabRatio="433"/>
  </bookViews>
  <sheets>
    <sheet name="Nota Spese Estero" sheetId="3" r:id="rId1"/>
  </sheets>
  <definedNames>
    <definedName name="_xlnm.Print_Area" localSheetId="0">'Nota Spese Estero'!$A$1:$R$43</definedName>
    <definedName name="_xlnm.Print_Titles" localSheetId="0">'Nota Spese Estero'!$1:$10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5" i="3"/>
  <c r="R3"/>
  <c r="R1"/>
  <c r="N38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11"/>
  <c r="P24"/>
  <c r="H24"/>
  <c r="P23"/>
  <c r="H23"/>
  <c r="P26"/>
  <c r="H26"/>
  <c r="P16"/>
  <c r="H16"/>
  <c r="P17"/>
  <c r="H17"/>
  <c r="P25"/>
  <c r="H25"/>
  <c r="P13"/>
  <c r="H13"/>
  <c r="P27"/>
  <c r="H27"/>
  <c r="P18"/>
  <c r="H18"/>
  <c r="P21"/>
  <c r="H21"/>
  <c r="P11"/>
  <c r="H11"/>
  <c r="P12"/>
  <c r="H12"/>
  <c r="O7"/>
  <c r="P3"/>
  <c r="H15"/>
  <c r="H7"/>
  <c r="I7"/>
  <c r="J7"/>
  <c r="K7"/>
  <c r="L7"/>
  <c r="M7"/>
  <c r="P1"/>
  <c r="N7"/>
  <c r="G7"/>
  <c r="P15"/>
  <c r="P5"/>
  <c r="P7"/>
  <c r="M1"/>
</calcChain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<sst xmlns="http://schemas.openxmlformats.org/spreadsheetml/2006/main" count="157" uniqueCount="51">
  <si>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</si>
  <si>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</si>
  <si>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</si>
  <si>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</si>
  <si>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</si>
  <si>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</si>
  <si>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</si>
  <si>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</si>
  <si>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</si>
  <si>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Consumo autovettura -</t>
  </si>
  <si>
    <t>TOTALI DEL MESE</t>
  </si>
  <si>
    <t>DATA</t>
  </si>
  <si>
    <t>COMMESSA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</si>
  <si>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</si>
  <si>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</si>
  <si>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</si>
  <si>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</si>
  <si>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</si>
  <si>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</si>
  <si>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</si>
  <si>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</si>
  <si>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</si>
  <si>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</si>
  <si>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</si>
  <si>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</si>
  <si>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</si>
  <si>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</si>
  <si>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ESTERO</t>
  </si>
  <si>
    <t>Check</t>
  </si>
  <si>
    <t>Valuta</t>
  </si>
  <si>
    <t>Paese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</si>
  <si>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</si>
  <si>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</si>
  <si>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</si>
  <si>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</si>
  <si>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</si>
  <si>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Firma Dipendente</t>
  </si>
  <si>
    <t>Autorizzazione Responsabile Amministrativo</t>
  </si>
  <si>
    <t>Verifica Amministrativa</t>
  </si>
  <si>
    <t>No</t>
  </si>
  <si>
    <t>Mostapha Maanna</t>
  </si>
  <si>
    <t>SAR</t>
  </si>
  <si>
    <t>Delivery</t>
  </si>
  <si>
    <t>Cena</t>
  </si>
  <si>
    <t>Riyadh</t>
  </si>
  <si>
    <t>Taxi</t>
  </si>
  <si>
    <t xml:space="preserve"> -  </t>
  </si>
  <si>
    <t>Hotel</t>
  </si>
  <si>
    <t>December 2013</t>
  </si>
  <si>
    <t>(importi in Valuta SAR)</t>
  </si>
  <si>
    <t>12_02</t>
  </si>
</sst>
</file>

<file path=xl/styles.xml><?xml version="1.0" encoding="utf-8"?>
<styleSheet xmlns="http://schemas.openxmlformats.org/spreadsheetml/2006/main">
  <numFmts count="9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00\ "/>
    <numFmt numFmtId="169" formatCode="dd/mm/yy;@"/>
    <numFmt numFmtId="170" formatCode="_-* #,##0.00_-;\-* #,##0.00_-;_-* \-??_-;_-@_-"/>
    <numFmt numFmtId="171" formatCode="&quot;€&quot;\ #,##0.00"/>
  </numFmts>
  <fonts count="13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rgb="FFFFFFFF"/>
      </patternFill>
    </fill>
    <fill>
      <patternFill patternType="solid">
        <fgColor theme="9" tint="0.79998168889431442"/>
        <bgColor indexed="26"/>
      </patternFill>
    </fill>
  </fills>
  <borders count="6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auto="1"/>
      </bottom>
      <diagonal/>
    </border>
    <border>
      <left style="medium">
        <color auto="1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 style="thin">
        <color auto="1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thick">
        <color rgb="FF000000"/>
      </left>
      <right/>
      <top style="hair">
        <color rgb="FF000000"/>
      </top>
      <bottom style="hair">
        <color rgb="FF000000"/>
      </bottom>
      <diagonal/>
    </border>
    <border>
      <left style="thick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ck">
        <color rgb="FF000000"/>
      </right>
      <top style="hair">
        <color rgb="FF000000"/>
      </top>
      <bottom style="hair">
        <color rgb="FF000000"/>
      </bottom>
      <diagonal/>
    </border>
    <border>
      <left/>
      <right style="thick">
        <color rgb="FF000000"/>
      </right>
      <top/>
      <bottom style="hair">
        <color rgb="FF000000"/>
      </bottom>
      <diagonal/>
    </border>
  </borders>
  <cellStyleXfs count="50">
    <xf numFmtId="0" fontId="0" fillId="0" borderId="0"/>
    <xf numFmtId="164" fontId="5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26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9" fontId="1" fillId="0" borderId="11" xfId="0" applyNumberFormat="1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left" vertical="center"/>
      <protection locked="0"/>
    </xf>
    <xf numFmtId="38" fontId="1" fillId="0" borderId="13" xfId="0" applyNumberFormat="1" applyFont="1" applyBorder="1" applyAlignment="1" applyProtection="1">
      <alignment horizontal="center" vertical="center"/>
      <protection locked="0"/>
    </xf>
    <xf numFmtId="170" fontId="1" fillId="0" borderId="14" xfId="0" applyNumberFormat="1" applyFont="1" applyBorder="1" applyAlignment="1" applyProtection="1">
      <alignment horizontal="right" vertical="center"/>
    </xf>
    <xf numFmtId="170" fontId="1" fillId="0" borderId="15" xfId="0" applyNumberFormat="1" applyFont="1" applyBorder="1" applyAlignment="1" applyProtection="1">
      <alignment horizontal="right" vertical="center"/>
      <protection locked="0"/>
    </xf>
    <xf numFmtId="170" fontId="1" fillId="0" borderId="16" xfId="0" applyNumberFormat="1" applyFont="1" applyBorder="1" applyAlignment="1" applyProtection="1">
      <alignment horizontal="right" vertical="center"/>
      <protection locked="0"/>
    </xf>
    <xf numFmtId="170" fontId="1" fillId="0" borderId="18" xfId="0" applyNumberFormat="1" applyFont="1" applyBorder="1" applyAlignment="1" applyProtection="1">
      <alignment horizontal="right" vertical="center"/>
      <protection locked="0"/>
    </xf>
    <xf numFmtId="170" fontId="1" fillId="0" borderId="19" xfId="0" applyNumberFormat="1" applyFont="1" applyBorder="1" applyAlignment="1" applyProtection="1">
      <alignment horizontal="right" vertical="center"/>
      <protection locked="0"/>
    </xf>
    <xf numFmtId="0" fontId="2" fillId="0" borderId="21" xfId="0" applyFont="1" applyBorder="1" applyAlignment="1" applyProtection="1">
      <alignment vertical="center"/>
    </xf>
    <xf numFmtId="168" fontId="1" fillId="6" borderId="22" xfId="0" applyNumberFormat="1" applyFont="1" applyFill="1" applyBorder="1" applyAlignment="1" applyProtection="1">
      <alignment horizontal="center" vertical="center"/>
    </xf>
    <xf numFmtId="4" fontId="1" fillId="4" borderId="20" xfId="0" applyNumberFormat="1" applyFont="1" applyFill="1" applyBorder="1" applyAlignment="1" applyProtection="1">
      <alignment vertical="center"/>
      <protection locked="0"/>
    </xf>
    <xf numFmtId="49" fontId="1" fillId="0" borderId="17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169" fontId="1" fillId="0" borderId="17" xfId="0" applyNumberFormat="1" applyFont="1" applyBorder="1" applyAlignment="1" applyProtection="1">
      <alignment horizontal="center" vertical="center"/>
      <protection locked="0"/>
    </xf>
    <xf numFmtId="170" fontId="1" fillId="0" borderId="23" xfId="0" applyNumberFormat="1" applyFont="1" applyBorder="1" applyAlignment="1" applyProtection="1">
      <alignment horizontal="right" vertical="center"/>
      <protection locked="0"/>
    </xf>
    <xf numFmtId="0" fontId="1" fillId="0" borderId="17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27" xfId="0" applyNumberFormat="1" applyFont="1" applyBorder="1" applyAlignment="1" applyProtection="1">
      <alignment horizontal="center" vertical="center" wrapText="1"/>
    </xf>
    <xf numFmtId="0" fontId="6" fillId="8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8" borderId="0" xfId="0" applyFont="1" applyFill="1" applyAlignment="1" applyProtection="1">
      <alignment horizontal="center" vertical="center"/>
    </xf>
    <xf numFmtId="0" fontId="1" fillId="8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170" fontId="1" fillId="0" borderId="37" xfId="0" applyNumberFormat="1" applyFont="1" applyBorder="1" applyAlignment="1" applyProtection="1">
      <alignment horizontal="right" vertical="center"/>
      <protection locked="0"/>
    </xf>
    <xf numFmtId="0" fontId="2" fillId="0" borderId="43" xfId="0" applyFont="1" applyBorder="1" applyAlignment="1" applyProtection="1">
      <alignment vertical="center"/>
    </xf>
    <xf numFmtId="0" fontId="1" fillId="8" borderId="44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8" xfId="0" applyNumberFormat="1" applyFont="1" applyFill="1" applyBorder="1" applyAlignment="1" applyProtection="1">
      <alignment horizontal="right" vertical="center"/>
    </xf>
    <xf numFmtId="4" fontId="1" fillId="2" borderId="9" xfId="0" applyNumberFormat="1" applyFont="1" applyFill="1" applyBorder="1" applyAlignment="1" applyProtection="1">
      <alignment horizontal="right" vertical="center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24" xfId="0" applyNumberFormat="1" applyFont="1" applyFill="1" applyBorder="1" applyAlignment="1" applyProtection="1">
      <alignment horizontal="right" vertical="center"/>
    </xf>
    <xf numFmtId="168" fontId="1" fillId="8" borderId="0" xfId="0" applyNumberFormat="1" applyFont="1" applyFill="1" applyBorder="1" applyAlignment="1" applyProtection="1">
      <alignment horizontal="center" vertical="center"/>
    </xf>
    <xf numFmtId="169" fontId="1" fillId="8" borderId="0" xfId="0" applyNumberFormat="1" applyFont="1" applyFill="1" applyBorder="1" applyAlignment="1" applyProtection="1">
      <alignment horizontal="center" vertical="center"/>
      <protection locked="0"/>
    </xf>
    <xf numFmtId="49" fontId="1" fillId="8" borderId="0" xfId="0" applyNumberFormat="1" applyFont="1" applyFill="1" applyBorder="1" applyAlignment="1" applyProtection="1">
      <alignment horizontal="left" vertical="center"/>
      <protection locked="0"/>
    </xf>
    <xf numFmtId="0" fontId="1" fillId="8" borderId="0" xfId="0" applyFont="1" applyFill="1" applyBorder="1" applyAlignment="1" applyProtection="1">
      <alignment horizontal="left" vertical="center"/>
      <protection locked="0"/>
    </xf>
    <xf numFmtId="0" fontId="1" fillId="8" borderId="0" xfId="0" applyFont="1" applyFill="1" applyBorder="1" applyAlignment="1" applyProtection="1">
      <alignment vertical="center"/>
      <protection locked="0"/>
    </xf>
    <xf numFmtId="38" fontId="1" fillId="8" borderId="0" xfId="0" applyNumberFormat="1" applyFont="1" applyFill="1" applyBorder="1" applyAlignment="1" applyProtection="1">
      <alignment horizontal="center" vertical="center"/>
      <protection locked="0"/>
    </xf>
    <xf numFmtId="170" fontId="1" fillId="8" borderId="0" xfId="0" applyNumberFormat="1" applyFont="1" applyFill="1" applyBorder="1" applyAlignment="1" applyProtection="1">
      <alignment horizontal="right" vertical="center"/>
    </xf>
    <xf numFmtId="170" fontId="1" fillId="8" borderId="0" xfId="0" applyNumberFormat="1" applyFont="1" applyFill="1" applyBorder="1" applyAlignment="1" applyProtection="1">
      <alignment horizontal="right" vertical="center"/>
      <protection locked="0"/>
    </xf>
    <xf numFmtId="164" fontId="1" fillId="8" borderId="0" xfId="1" applyFont="1" applyFill="1" applyBorder="1" applyAlignment="1" applyProtection="1">
      <alignment horizontal="right" vertical="center"/>
    </xf>
    <xf numFmtId="4" fontId="1" fillId="8" borderId="0" xfId="0" applyNumberFormat="1" applyFont="1" applyFill="1" applyBorder="1" applyAlignment="1" applyProtection="1">
      <alignment vertical="center"/>
      <protection locked="0"/>
    </xf>
    <xf numFmtId="0" fontId="2" fillId="8" borderId="0" xfId="0" applyFont="1" applyFill="1" applyBorder="1" applyAlignment="1" applyProtection="1">
      <alignment vertical="center"/>
    </xf>
    <xf numFmtId="0" fontId="1" fillId="2" borderId="48" xfId="0" applyFont="1" applyFill="1" applyBorder="1" applyAlignment="1" applyProtection="1">
      <alignment horizontal="center" vertical="center" wrapText="1"/>
    </xf>
    <xf numFmtId="4" fontId="1" fillId="2" borderId="49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46" xfId="0" applyNumberFormat="1" applyFont="1" applyFill="1" applyBorder="1" applyAlignment="1" applyProtection="1">
      <alignment horizontal="center" vertical="center"/>
    </xf>
    <xf numFmtId="170" fontId="1" fillId="0" borderId="12" xfId="0" applyNumberFormat="1" applyFont="1" applyBorder="1" applyAlignment="1" applyProtection="1">
      <alignment horizontal="right" vertical="center"/>
      <protection locked="0"/>
    </xf>
    <xf numFmtId="169" fontId="1" fillId="0" borderId="54" xfId="0" applyNumberFormat="1" applyFont="1" applyBorder="1" applyAlignment="1" applyProtection="1">
      <alignment horizontal="center" vertical="center"/>
      <protection locked="0"/>
    </xf>
    <xf numFmtId="49" fontId="1" fillId="0" borderId="55" xfId="0" applyNumberFormat="1" applyFont="1" applyBorder="1" applyAlignment="1" applyProtection="1">
      <alignment horizontal="left" vertical="center"/>
      <protection locked="0"/>
    </xf>
    <xf numFmtId="0" fontId="1" fillId="0" borderId="55" xfId="0" applyFont="1" applyBorder="1" applyAlignment="1" applyProtection="1">
      <alignment horizontal="left" vertical="center"/>
      <protection locked="0"/>
    </xf>
    <xf numFmtId="0" fontId="1" fillId="0" borderId="56" xfId="0" applyFont="1" applyBorder="1" applyAlignment="1" applyProtection="1">
      <alignment horizontal="left" vertical="center"/>
      <protection locked="0"/>
    </xf>
    <xf numFmtId="0" fontId="1" fillId="0" borderId="57" xfId="0" applyFont="1" applyBorder="1" applyAlignment="1" applyProtection="1">
      <alignment vertical="center"/>
      <protection locked="0"/>
    </xf>
    <xf numFmtId="38" fontId="1" fillId="0" borderId="58" xfId="0" applyNumberFormat="1" applyFont="1" applyBorder="1" applyAlignment="1" applyProtection="1">
      <alignment horizontal="center" vertical="center"/>
      <protection locked="0"/>
    </xf>
    <xf numFmtId="170" fontId="1" fillId="0" borderId="59" xfId="0" applyNumberFormat="1" applyFont="1" applyBorder="1" applyAlignment="1">
      <alignment horizontal="right" vertical="center"/>
    </xf>
    <xf numFmtId="170" fontId="1" fillId="0" borderId="55" xfId="0" applyNumberFormat="1" applyFont="1" applyBorder="1" applyAlignment="1" applyProtection="1">
      <alignment horizontal="right" vertical="center"/>
      <protection locked="0"/>
    </xf>
    <xf numFmtId="170" fontId="1" fillId="0" borderId="56" xfId="0" applyNumberFormat="1" applyFont="1" applyBorder="1" applyAlignment="1" applyProtection="1">
      <alignment horizontal="right" vertical="center"/>
      <protection locked="0"/>
    </xf>
    <xf numFmtId="170" fontId="1" fillId="0" borderId="60" xfId="0" applyNumberFormat="1" applyFont="1" applyBorder="1" applyAlignment="1" applyProtection="1">
      <alignment horizontal="right" vertical="center"/>
      <protection locked="0"/>
    </xf>
    <xf numFmtId="4" fontId="1" fillId="10" borderId="61" xfId="0" applyNumberFormat="1" applyFont="1" applyFill="1" applyBorder="1" applyAlignment="1" applyProtection="1">
      <alignment vertical="center"/>
      <protection locked="0"/>
    </xf>
    <xf numFmtId="0" fontId="2" fillId="0" borderId="62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38" fontId="1" fillId="2" borderId="31" xfId="0" applyNumberFormat="1" applyFont="1" applyFill="1" applyBorder="1" applyAlignment="1" applyProtection="1">
      <alignment horizontal="center" vertical="center"/>
    </xf>
    <xf numFmtId="38" fontId="1" fillId="2" borderId="32" xfId="0" applyNumberFormat="1" applyFont="1" applyFill="1" applyBorder="1" applyAlignment="1" applyProtection="1">
      <alignment horizontal="center" vertical="center"/>
    </xf>
    <xf numFmtId="0" fontId="1" fillId="6" borderId="8" xfId="0" applyNumberFormat="1" applyFont="1" applyFill="1" applyBorder="1" applyAlignment="1" applyProtection="1">
      <alignment horizontal="center" vertical="center"/>
    </xf>
    <xf numFmtId="0" fontId="2" fillId="7" borderId="9" xfId="0" applyFont="1" applyFill="1" applyBorder="1" applyAlignment="1" applyProtection="1">
      <alignment horizontal="center" vertical="center"/>
    </xf>
    <xf numFmtId="0" fontId="2" fillId="7" borderId="49" xfId="0" applyFont="1" applyFill="1" applyBorder="1" applyAlignment="1" applyProtection="1">
      <alignment horizontal="center" vertical="center" wrapText="1"/>
    </xf>
    <xf numFmtId="0" fontId="2" fillId="7" borderId="49" xfId="0" applyFont="1" applyFill="1" applyBorder="1" applyAlignment="1" applyProtection="1">
      <alignment horizontal="center" vertical="center"/>
    </xf>
    <xf numFmtId="0" fontId="2" fillId="7" borderId="28" xfId="0" applyFont="1" applyFill="1" applyBorder="1" applyAlignment="1" applyProtection="1">
      <alignment horizontal="center" vertical="center" wrapText="1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35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2" fillId="0" borderId="40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49" fontId="2" fillId="4" borderId="25" xfId="0" applyNumberFormat="1" applyFont="1" applyFill="1" applyBorder="1" applyAlignment="1" applyProtection="1">
      <alignment horizontal="left" vertical="center"/>
    </xf>
    <xf numFmtId="49" fontId="2" fillId="4" borderId="25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4" fontId="1" fillId="0" borderId="24" xfId="0" applyNumberFormat="1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textRotation="180"/>
    </xf>
    <xf numFmtId="0" fontId="1" fillId="2" borderId="34" xfId="0" applyFont="1" applyFill="1" applyBorder="1" applyAlignment="1" applyProtection="1">
      <alignment horizontal="center" vertical="center" wrapText="1"/>
    </xf>
    <xf numFmtId="0" fontId="1" fillId="2" borderId="39" xfId="0" applyFont="1" applyFill="1" applyBorder="1" applyAlignment="1" applyProtection="1">
      <alignment horizontal="center" vertical="center" wrapText="1"/>
    </xf>
    <xf numFmtId="0" fontId="1" fillId="2" borderId="36" xfId="0" applyFont="1" applyFill="1" applyBorder="1" applyAlignment="1" applyProtection="1">
      <alignment horizontal="center" vertical="center" wrapText="1"/>
    </xf>
    <xf numFmtId="0" fontId="1" fillId="2" borderId="33" xfId="0" applyFont="1" applyFill="1" applyBorder="1" applyAlignment="1" applyProtection="1">
      <alignment horizontal="center" vertical="center" wrapText="1"/>
    </xf>
    <xf numFmtId="0" fontId="2" fillId="5" borderId="26" xfId="0" applyNumberFormat="1" applyFont="1" applyFill="1" applyBorder="1" applyAlignment="1" applyProtection="1">
      <alignment horizontal="center" vertical="center"/>
    </xf>
    <xf numFmtId="0" fontId="1" fillId="9" borderId="51" xfId="0" applyNumberFormat="1" applyFont="1" applyFill="1" applyBorder="1" applyAlignment="1" applyProtection="1">
      <alignment horizontal="center" vertical="center"/>
    </xf>
    <xf numFmtId="0" fontId="1" fillId="9" borderId="52" xfId="0" applyNumberFormat="1" applyFont="1" applyFill="1" applyBorder="1" applyAlignment="1" applyProtection="1">
      <alignment horizontal="center" vertical="center"/>
    </xf>
    <xf numFmtId="0" fontId="1" fillId="9" borderId="53" xfId="0" applyNumberFormat="1" applyFont="1" applyFill="1" applyBorder="1" applyAlignment="1" applyProtection="1">
      <alignment horizontal="center" vertical="center"/>
    </xf>
    <xf numFmtId="0" fontId="1" fillId="2" borderId="38" xfId="0" applyFont="1" applyFill="1" applyBorder="1" applyAlignment="1" applyProtection="1">
      <alignment horizontal="center" vertical="center" wrapText="1"/>
    </xf>
    <xf numFmtId="0" fontId="1" fillId="2" borderId="30" xfId="0" applyFont="1" applyFill="1" applyBorder="1" applyAlignment="1" applyProtection="1">
      <alignment horizontal="center" vertical="center" wrapText="1"/>
    </xf>
    <xf numFmtId="0" fontId="1" fillId="0" borderId="57" xfId="0" applyFont="1" applyBorder="1" applyAlignment="1" applyProtection="1">
      <alignment horizontal="left" vertical="center"/>
      <protection locked="0"/>
    </xf>
    <xf numFmtId="170" fontId="1" fillId="0" borderId="59" xfId="0" applyNumberFormat="1" applyFont="1" applyBorder="1" applyAlignment="1" applyProtection="1">
      <alignment horizontal="right" vertical="center"/>
    </xf>
    <xf numFmtId="170" fontId="1" fillId="0" borderId="14" xfId="0" applyNumberFormat="1" applyFont="1" applyBorder="1" applyAlignment="1">
      <alignment horizontal="right" vertical="center"/>
    </xf>
    <xf numFmtId="4" fontId="1" fillId="4" borderId="61" xfId="0" applyNumberFormat="1" applyFont="1" applyFill="1" applyBorder="1" applyAlignment="1" applyProtection="1">
      <alignment vertical="center"/>
      <protection locked="0"/>
    </xf>
    <xf numFmtId="4" fontId="1" fillId="10" borderId="20" xfId="0" applyNumberFormat="1" applyFont="1" applyFill="1" applyBorder="1" applyAlignment="1" applyProtection="1">
      <alignment vertical="center"/>
      <protection locked="0"/>
    </xf>
    <xf numFmtId="0" fontId="2" fillId="0" borderId="62" xfId="0" applyFont="1" applyBorder="1" applyAlignment="1" applyProtection="1">
      <alignment vertical="center"/>
    </xf>
    <xf numFmtId="0" fontId="2" fillId="0" borderId="21" xfId="0" applyFont="1" applyBorder="1" applyAlignment="1">
      <alignment vertical="center"/>
    </xf>
    <xf numFmtId="0" fontId="1" fillId="0" borderId="43" xfId="0" applyFont="1" applyBorder="1" applyAlignment="1" applyProtection="1">
      <alignment vertical="center"/>
    </xf>
    <xf numFmtId="0" fontId="2" fillId="0" borderId="0" xfId="0" applyFont="1" applyAlignment="1">
      <alignment vertical="center"/>
    </xf>
    <xf numFmtId="164" fontId="1" fillId="11" borderId="20" xfId="1" applyFont="1" applyFill="1" applyBorder="1" applyAlignment="1" applyProtection="1">
      <alignment horizontal="right" vertical="center"/>
    </xf>
    <xf numFmtId="0" fontId="2" fillId="11" borderId="29" xfId="0" applyFont="1" applyFill="1" applyBorder="1" applyAlignment="1" applyProtection="1">
      <alignment horizontal="center" vertical="center" wrapText="1"/>
    </xf>
    <xf numFmtId="0" fontId="2" fillId="0" borderId="0" xfId="0" applyNumberFormat="1" applyFont="1" applyAlignment="1" applyProtection="1">
      <alignment vertical="center"/>
    </xf>
    <xf numFmtId="171" fontId="2" fillId="0" borderId="0" xfId="0" applyNumberFormat="1" applyFont="1" applyAlignment="1" applyProtection="1">
      <alignment vertical="center"/>
    </xf>
  </cellXfs>
  <cellStyles count="50">
    <cellStyle name="Collegamento ipertestuale" xfId="2" builtinId="8" hidden="1"/>
    <cellStyle name="Collegamento ipertestuale" xfId="4" builtinId="8" hidden="1"/>
    <cellStyle name="Collegamento ipertestuale" xfId="6" builtinId="8" hidden="1"/>
    <cellStyle name="Collegamento ipertestuale" xfId="8" builtinId="8" hidden="1"/>
    <cellStyle name="Collegamento ipertestuale" xfId="10" builtinId="8" hidden="1"/>
    <cellStyle name="Collegamento ipertestuale" xfId="12" builtinId="8" hidden="1"/>
    <cellStyle name="Collegamento ipertestuale" xfId="14" builtinId="8" hidden="1"/>
    <cellStyle name="Collegamento ipertestuale" xfId="16" builtinId="8" hidden="1"/>
    <cellStyle name="Collegamento ipertestuale" xfId="18" builtinId="8" hidden="1"/>
    <cellStyle name="Collegamento ipertestuale" xfId="20" builtinId="8" hidden="1"/>
    <cellStyle name="Collegamento ipertestuale" xfId="22" builtinId="8" hidden="1"/>
    <cellStyle name="Collegamento ipertestuale" xfId="24" builtinId="8" hidden="1"/>
    <cellStyle name="Collegamento ipertestuale" xfId="26" builtinId="8" hidden="1"/>
    <cellStyle name="Collegamento ipertestuale" xfId="28" builtinId="8" hidden="1"/>
    <cellStyle name="Collegamento ipertestuale" xfId="30" builtinId="8" hidden="1"/>
    <cellStyle name="Collegamento ipertestuale" xfId="32" builtinId="8" hidden="1"/>
    <cellStyle name="Collegamento ipertestuale" xfId="34" builtinId="8" hidden="1"/>
    <cellStyle name="Collegamento ipertestuale" xfId="36" builtinId="8" hidden="1"/>
    <cellStyle name="Collegamento ipertestuale" xfId="38" builtinId="8" hidden="1"/>
    <cellStyle name="Collegamento ipertestuale" xfId="40" builtinId="8" hidden="1"/>
    <cellStyle name="Collegamento ipertestuale" xfId="42" builtinId="8" hidden="1"/>
    <cellStyle name="Collegamento ipertestuale" xfId="44" builtinId="8" hidden="1"/>
    <cellStyle name="Collegamento ipertestuale" xfId="46" builtinId="8" hidden="1"/>
    <cellStyle name="Collegamento ipertestuale" xfId="48" builtinId="8" hidden="1"/>
    <cellStyle name="Collegamento ipertestuale visitato" xfId="3" builtinId="9" hidden="1"/>
    <cellStyle name="Collegamento ipertestuale visitato" xfId="5" builtinId="9" hidden="1"/>
    <cellStyle name="Collegamento ipertestuale visitato" xfId="7" builtinId="9" hidden="1"/>
    <cellStyle name="Collegamento ipertestuale visitato" xfId="9" builtinId="9" hidden="1"/>
    <cellStyle name="Collegamento ipertestuale visitato" xfId="11" builtinId="9" hidden="1"/>
    <cellStyle name="Collegamento ipertestuale visitato" xfId="13" builtinId="9" hidden="1"/>
    <cellStyle name="Collegamento ipertestuale visitato" xfId="15" builtinId="9" hidden="1"/>
    <cellStyle name="Collegamento ipertestuale visitato" xfId="17" builtinId="9" hidden="1"/>
    <cellStyle name="Collegamento ipertestuale visitato" xfId="19" builtinId="9" hidden="1"/>
    <cellStyle name="Collegamento ipertestuale visitato" xfId="21" builtinId="9" hidden="1"/>
    <cellStyle name="Collegamento ipertestuale visitato" xfId="23" builtinId="9" hidden="1"/>
    <cellStyle name="Collegamento ipertestuale visitato" xfId="25" builtinId="9" hidden="1"/>
    <cellStyle name="Collegamento ipertestuale visitato" xfId="27" builtinId="9" hidden="1"/>
    <cellStyle name="Collegamento ipertestuale visitato" xfId="29" builtinId="9" hidden="1"/>
    <cellStyle name="Collegamento ipertestuale visitato" xfId="31" builtinId="9" hidden="1"/>
    <cellStyle name="Collegamento ipertestuale visitato" xfId="33" builtinId="9" hidden="1"/>
    <cellStyle name="Collegamento ipertestuale visitato" xfId="35" builtinId="9" hidden="1"/>
    <cellStyle name="Collegamento ipertestuale visitato" xfId="37" builtinId="9" hidden="1"/>
    <cellStyle name="Collegamento ipertestuale visitato" xfId="39" builtinId="9" hidden="1"/>
    <cellStyle name="Collegamento ipertestuale visitato" xfId="41" builtinId="9" hidden="1"/>
    <cellStyle name="Collegamento ipertestuale visitato" xfId="43" builtinId="9" hidden="1"/>
    <cellStyle name="Collegamento ipertestuale visitato" xfId="45" builtinId="9" hidden="1"/>
    <cellStyle name="Collegamento ipertestuale visitato" xfId="47" builtinId="9" hidden="1"/>
    <cellStyle name="Collegamento ipertestuale visitato" xfId="49" builtinId="9" hidden="1"/>
    <cellStyle name="Euro" xfId="1"/>
    <cellStyle name="Normale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R43"/>
  <sheetViews>
    <sheetView tabSelected="1" view="pageBreakPreview" zoomScale="50" zoomScaleNormal="75" zoomScaleSheetLayoutView="50" zoomScalePageLayoutView="75" workbookViewId="0">
      <pane ySplit="5" topLeftCell="A6" activePane="bottomLeft" state="frozen"/>
      <selection pane="bottomLeft" activeCell="R37" sqref="R37"/>
    </sheetView>
  </sheetViews>
  <sheetFormatPr defaultColWidth="8.85546875" defaultRowHeight="18.75"/>
  <cols>
    <col min="1" max="1" width="6.7109375" style="1" customWidth="1"/>
    <col min="2" max="2" width="16.42578125" style="2" customWidth="1"/>
    <col min="3" max="3" width="27.7109375" style="2" customWidth="1"/>
    <col min="4" max="4" width="44.7109375" style="2" bestFit="1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42578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8.85546875" style="2"/>
  </cols>
  <sheetData>
    <row r="1" spans="1:18" s="7" customFormat="1" ht="65.25" customHeight="1">
      <c r="A1" s="4"/>
      <c r="B1" s="98" t="s">
        <v>0</v>
      </c>
      <c r="C1" s="98"/>
      <c r="D1" s="99" t="s">
        <v>40</v>
      </c>
      <c r="E1" s="99"/>
      <c r="F1" s="38" t="s">
        <v>48</v>
      </c>
      <c r="G1" s="37" t="s">
        <v>50</v>
      </c>
      <c r="L1" s="7" t="s">
        <v>28</v>
      </c>
      <c r="M1" s="3">
        <f>+P1-N7</f>
        <v>0</v>
      </c>
      <c r="N1" s="5" t="s">
        <v>1</v>
      </c>
      <c r="O1" s="6"/>
      <c r="P1" s="40">
        <f>SUM(H7:M7)</f>
        <v>5987</v>
      </c>
      <c r="Q1" s="3" t="s">
        <v>26</v>
      </c>
      <c r="R1" s="125">
        <f>SUM(R11:R38)</f>
        <v>1161.08</v>
      </c>
    </row>
    <row r="2" spans="1:18" s="7" customFormat="1" ht="57.75" customHeight="1">
      <c r="A2" s="4"/>
      <c r="B2" s="100" t="s">
        <v>2</v>
      </c>
      <c r="C2" s="100"/>
      <c r="D2" s="99"/>
      <c r="E2" s="99"/>
      <c r="F2" s="8"/>
      <c r="G2" s="8"/>
      <c r="N2" s="9" t="s">
        <v>3</v>
      </c>
      <c r="O2" s="10"/>
      <c r="P2" s="11"/>
      <c r="Q2" s="3" t="s">
        <v>25</v>
      </c>
      <c r="R2" s="125"/>
    </row>
    <row r="3" spans="1:18" s="7" customFormat="1" ht="35.25" customHeight="1">
      <c r="A3" s="4"/>
      <c r="B3" s="100" t="s">
        <v>24</v>
      </c>
      <c r="C3" s="100"/>
      <c r="D3" s="99" t="s">
        <v>39</v>
      </c>
      <c r="E3" s="99"/>
      <c r="N3" s="9" t="s">
        <v>4</v>
      </c>
      <c r="O3" s="10"/>
      <c r="P3" s="45">
        <f>+O7</f>
        <v>4597</v>
      </c>
      <c r="Q3" s="12"/>
      <c r="R3" s="125">
        <f>SUM(R15,R30,R33,R37)</f>
        <v>891.23</v>
      </c>
    </row>
    <row r="4" spans="1:18" s="7" customFormat="1" ht="35.25" customHeight="1" thickBot="1">
      <c r="A4" s="4"/>
      <c r="D4" s="13"/>
      <c r="E4" s="13"/>
      <c r="F4" s="9" t="s">
        <v>19</v>
      </c>
      <c r="G4" s="49">
        <v>1</v>
      </c>
      <c r="H4" s="14"/>
      <c r="I4" s="14"/>
      <c r="J4" s="2"/>
      <c r="K4" s="2"/>
      <c r="L4" s="2"/>
      <c r="M4" s="2"/>
      <c r="N4" s="15" t="s">
        <v>5</v>
      </c>
      <c r="O4" s="16"/>
      <c r="P4" s="17"/>
      <c r="Q4" s="12"/>
      <c r="R4" s="125"/>
    </row>
    <row r="5" spans="1:18" s="7" customFormat="1" ht="43.5" customHeight="1" thickTop="1" thickBot="1">
      <c r="A5" s="4"/>
      <c r="B5" s="18" t="s">
        <v>6</v>
      </c>
      <c r="C5" s="19"/>
      <c r="D5" s="42">
        <v>27</v>
      </c>
      <c r="E5" s="13"/>
      <c r="F5" s="9" t="s">
        <v>7</v>
      </c>
      <c r="G5" s="49">
        <v>1.1100000000000001</v>
      </c>
      <c r="N5" s="107" t="s">
        <v>8</v>
      </c>
      <c r="O5" s="107"/>
      <c r="P5" s="41">
        <f>P1-P2-P3-P4</f>
        <v>1390</v>
      </c>
      <c r="Q5" s="12"/>
      <c r="R5" s="125">
        <f>R1-R3</f>
        <v>269.84999999999991</v>
      </c>
    </row>
    <row r="6" spans="1:18" s="7" customFormat="1" ht="43.5" customHeight="1" thickTop="1" thickBot="1">
      <c r="A6" s="4"/>
      <c r="B6" s="39" t="s">
        <v>49</v>
      </c>
      <c r="C6" s="39"/>
      <c r="D6" s="13"/>
      <c r="E6" s="13"/>
      <c r="F6" s="9" t="s">
        <v>9</v>
      </c>
      <c r="G6" s="67">
        <v>11.11</v>
      </c>
      <c r="Q6" s="12"/>
      <c r="R6" s="124"/>
    </row>
    <row r="7" spans="1:18" s="7" customFormat="1" ht="27" customHeight="1" thickTop="1" thickBot="1">
      <c r="A7" s="108" t="s">
        <v>27</v>
      </c>
      <c r="B7" s="109"/>
      <c r="C7" s="110"/>
      <c r="D7" s="83" t="s">
        <v>10</v>
      </c>
      <c r="E7" s="84"/>
      <c r="F7" s="84"/>
      <c r="G7" s="68">
        <f t="shared" ref="G7:O7" si="0">SUM(G11:G38)</f>
        <v>0</v>
      </c>
      <c r="H7" s="66">
        <f t="shared" si="0"/>
        <v>0</v>
      </c>
      <c r="I7" s="51">
        <f t="shared" si="0"/>
        <v>0</v>
      </c>
      <c r="J7" s="51">
        <f t="shared" si="0"/>
        <v>1390</v>
      </c>
      <c r="K7" s="51">
        <f t="shared" si="0"/>
        <v>0</v>
      </c>
      <c r="L7" s="51">
        <f t="shared" si="0"/>
        <v>3272</v>
      </c>
      <c r="M7" s="52">
        <f t="shared" si="0"/>
        <v>1325</v>
      </c>
      <c r="N7" s="50">
        <f t="shared" si="0"/>
        <v>5987</v>
      </c>
      <c r="O7" s="53">
        <f t="shared" si="0"/>
        <v>4597</v>
      </c>
      <c r="P7" s="12">
        <f>+N7-SUM(H7:M7)</f>
        <v>0</v>
      </c>
    </row>
    <row r="8" spans="1:18" ht="36" customHeight="1" thickTop="1" thickBot="1">
      <c r="A8" s="85"/>
      <c r="B8" s="86" t="s">
        <v>11</v>
      </c>
      <c r="C8" s="86" t="s">
        <v>12</v>
      </c>
      <c r="D8" s="87" t="s">
        <v>23</v>
      </c>
      <c r="E8" s="86" t="s">
        <v>30</v>
      </c>
      <c r="F8" s="89" t="s">
        <v>29</v>
      </c>
      <c r="G8" s="90" t="s">
        <v>13</v>
      </c>
      <c r="H8" s="92" t="s">
        <v>14</v>
      </c>
      <c r="I8" s="94" t="s">
        <v>32</v>
      </c>
      <c r="J8" s="93" t="s">
        <v>34</v>
      </c>
      <c r="K8" s="93" t="s">
        <v>33</v>
      </c>
      <c r="L8" s="111" t="s">
        <v>20</v>
      </c>
      <c r="M8" s="112"/>
      <c r="N8" s="123" t="s">
        <v>15</v>
      </c>
      <c r="O8" s="101" t="s">
        <v>16</v>
      </c>
      <c r="P8" s="102" t="s">
        <v>17</v>
      </c>
      <c r="Q8" s="2"/>
      <c r="R8" s="95" t="s">
        <v>35</v>
      </c>
    </row>
    <row r="9" spans="1:18" ht="36" customHeight="1" thickTop="1" thickBot="1">
      <c r="A9" s="85"/>
      <c r="B9" s="86" t="s">
        <v>11</v>
      </c>
      <c r="C9" s="86"/>
      <c r="D9" s="88"/>
      <c r="E9" s="86"/>
      <c r="F9" s="89"/>
      <c r="G9" s="91"/>
      <c r="H9" s="92" t="s">
        <v>32</v>
      </c>
      <c r="I9" s="94" t="s">
        <v>32</v>
      </c>
      <c r="J9" s="94"/>
      <c r="K9" s="94" t="s">
        <v>31</v>
      </c>
      <c r="L9" s="103" t="s">
        <v>21</v>
      </c>
      <c r="M9" s="105" t="s">
        <v>22</v>
      </c>
      <c r="N9" s="123"/>
      <c r="O9" s="101"/>
      <c r="P9" s="102"/>
      <c r="Q9" s="2"/>
      <c r="R9" s="96"/>
    </row>
    <row r="10" spans="1:18" ht="37.5" customHeight="1" thickTop="1" thickBot="1">
      <c r="A10" s="85"/>
      <c r="B10" s="86"/>
      <c r="C10" s="86"/>
      <c r="D10" s="88"/>
      <c r="E10" s="86"/>
      <c r="F10" s="89"/>
      <c r="G10" s="65" t="s">
        <v>18</v>
      </c>
      <c r="H10" s="92"/>
      <c r="I10" s="94"/>
      <c r="J10" s="94"/>
      <c r="K10" s="94"/>
      <c r="L10" s="104"/>
      <c r="M10" s="106"/>
      <c r="N10" s="123"/>
      <c r="O10" s="101"/>
      <c r="P10" s="102"/>
      <c r="Q10" s="2"/>
      <c r="R10" s="97"/>
    </row>
    <row r="11" spans="1:18" ht="30" customHeight="1" thickTop="1">
      <c r="A11" s="29">
        <v>1</v>
      </c>
      <c r="B11" s="20">
        <v>41615</v>
      </c>
      <c r="C11" s="31" t="s">
        <v>42</v>
      </c>
      <c r="D11" s="21" t="s">
        <v>45</v>
      </c>
      <c r="E11" s="21" t="s">
        <v>44</v>
      </c>
      <c r="F11" s="33" t="s">
        <v>41</v>
      </c>
      <c r="G11" s="22"/>
      <c r="H11" s="23">
        <f>IF($D$3="si",($G$5/$G$6*G11),IF($D$3="no",G11*$G$4,0))</f>
        <v>0</v>
      </c>
      <c r="I11" s="24"/>
      <c r="J11" s="69">
        <v>50</v>
      </c>
      <c r="K11" s="46"/>
      <c r="L11" s="26"/>
      <c r="M11" s="27"/>
      <c r="N11" s="122">
        <f>SUM(H11:M11)</f>
        <v>50</v>
      </c>
      <c r="O11" s="30"/>
      <c r="P11" s="28" t="str">
        <f>IF(F11="Milano","X","")</f>
        <v/>
      </c>
      <c r="Q11" s="2"/>
      <c r="R11" s="47">
        <v>9.75</v>
      </c>
    </row>
    <row r="12" spans="1:18" ht="30" customHeight="1">
      <c r="A12" s="29">
        <v>2</v>
      </c>
      <c r="B12" s="34">
        <v>41615</v>
      </c>
      <c r="C12" s="31" t="s">
        <v>42</v>
      </c>
      <c r="D12" s="36" t="s">
        <v>45</v>
      </c>
      <c r="E12" s="32" t="s">
        <v>44</v>
      </c>
      <c r="F12" s="33" t="s">
        <v>41</v>
      </c>
      <c r="G12" s="22"/>
      <c r="H12" s="23">
        <f>IF($D$3="si",($G$5/$G$6*G12),IF($D$3="no",G12*$G$4,0))</f>
        <v>0</v>
      </c>
      <c r="I12" s="35"/>
      <c r="J12" s="25">
        <v>120</v>
      </c>
      <c r="K12" s="26"/>
      <c r="L12" s="26"/>
      <c r="M12" s="27"/>
      <c r="N12" s="122">
        <f t="shared" ref="N12:N37" si="1">SUM(H12:M12)</f>
        <v>120</v>
      </c>
      <c r="O12" s="30"/>
      <c r="P12" s="28" t="str">
        <f>IF(F12="Milano","X","")</f>
        <v/>
      </c>
      <c r="Q12" s="2"/>
      <c r="R12" s="47">
        <v>23.4</v>
      </c>
    </row>
    <row r="13" spans="1:18" ht="30" customHeight="1">
      <c r="A13" s="29">
        <v>3</v>
      </c>
      <c r="B13" s="34">
        <v>41616</v>
      </c>
      <c r="C13" s="31" t="s">
        <v>42</v>
      </c>
      <c r="D13" s="36" t="s">
        <v>45</v>
      </c>
      <c r="E13" s="32" t="s">
        <v>44</v>
      </c>
      <c r="F13" s="33" t="s">
        <v>41</v>
      </c>
      <c r="G13" s="22"/>
      <c r="H13" s="23">
        <f>IF($D$3="si",($G$5/$G$6*G13),IF($D$3="no",G13*$G$4,0))</f>
        <v>0</v>
      </c>
      <c r="I13" s="35"/>
      <c r="J13" s="25">
        <v>50</v>
      </c>
      <c r="K13" s="26"/>
      <c r="L13" s="26"/>
      <c r="M13" s="27"/>
      <c r="N13" s="122">
        <f t="shared" si="1"/>
        <v>50</v>
      </c>
      <c r="O13" s="30"/>
      <c r="P13" s="28" t="str">
        <f>IF(F13="Milano","X","")</f>
        <v/>
      </c>
      <c r="Q13" s="2"/>
      <c r="R13" s="47">
        <v>9.7200000000000006</v>
      </c>
    </row>
    <row r="14" spans="1:18" ht="30" customHeight="1">
      <c r="A14" s="29">
        <v>4</v>
      </c>
      <c r="B14" s="34">
        <v>41616</v>
      </c>
      <c r="C14" s="31" t="s">
        <v>42</v>
      </c>
      <c r="D14" s="36" t="s">
        <v>45</v>
      </c>
      <c r="E14" s="32" t="s">
        <v>44</v>
      </c>
      <c r="F14" s="33" t="s">
        <v>41</v>
      </c>
      <c r="G14" s="22"/>
      <c r="H14" s="115" t="s">
        <v>46</v>
      </c>
      <c r="I14" s="35"/>
      <c r="J14" s="25">
        <v>50</v>
      </c>
      <c r="K14" s="26"/>
      <c r="L14" s="26"/>
      <c r="M14" s="27"/>
      <c r="N14" s="122">
        <f t="shared" si="1"/>
        <v>50</v>
      </c>
      <c r="O14" s="117"/>
      <c r="P14" s="119"/>
      <c r="Q14" s="121"/>
      <c r="R14" s="47">
        <v>9.7200000000000006</v>
      </c>
    </row>
    <row r="15" spans="1:18" ht="30" customHeight="1">
      <c r="A15" s="29">
        <v>5</v>
      </c>
      <c r="B15" s="34">
        <v>41617</v>
      </c>
      <c r="C15" s="31" t="s">
        <v>42</v>
      </c>
      <c r="D15" s="36" t="s">
        <v>43</v>
      </c>
      <c r="E15" s="32" t="s">
        <v>44</v>
      </c>
      <c r="F15" s="33" t="s">
        <v>41</v>
      </c>
      <c r="G15" s="22"/>
      <c r="H15" s="23">
        <f>IF($D$3="si",($G$5/$G$6*G15),IF($D$3="no",G15*$G$4,0))</f>
        <v>0</v>
      </c>
      <c r="I15" s="35"/>
      <c r="J15" s="25"/>
      <c r="K15" s="26"/>
      <c r="L15" s="26"/>
      <c r="M15" s="27">
        <v>605</v>
      </c>
      <c r="N15" s="122">
        <f t="shared" si="1"/>
        <v>605</v>
      </c>
      <c r="O15" s="30">
        <v>605</v>
      </c>
      <c r="P15" s="28" t="str">
        <f>IF(F15="Milano","X","")</f>
        <v/>
      </c>
      <c r="Q15" s="2"/>
      <c r="R15" s="47">
        <v>117.43</v>
      </c>
    </row>
    <row r="16" spans="1:18" ht="30" customHeight="1">
      <c r="A16" s="29">
        <v>6</v>
      </c>
      <c r="B16" s="34">
        <v>41617</v>
      </c>
      <c r="C16" s="31" t="s">
        <v>42</v>
      </c>
      <c r="D16" s="36" t="s">
        <v>45</v>
      </c>
      <c r="E16" s="32" t="s">
        <v>44</v>
      </c>
      <c r="F16" s="33" t="s">
        <v>41</v>
      </c>
      <c r="G16" s="22"/>
      <c r="H16" s="23">
        <f>IF($D$3="si",($G$5/$G$6*G16),IF($D$3="no",G16*$G$4,0))</f>
        <v>0</v>
      </c>
      <c r="I16" s="35"/>
      <c r="J16" s="25">
        <v>50</v>
      </c>
      <c r="K16" s="26"/>
      <c r="L16" s="26"/>
      <c r="M16" s="27"/>
      <c r="N16" s="122">
        <f t="shared" si="1"/>
        <v>50</v>
      </c>
      <c r="O16" s="30"/>
      <c r="P16" s="28" t="str">
        <f>IF(F16="Milano","X","")</f>
        <v/>
      </c>
      <c r="Q16" s="2"/>
      <c r="R16" s="47">
        <v>9.7200000000000006</v>
      </c>
    </row>
    <row r="17" spans="1:18" ht="30" customHeight="1">
      <c r="A17" s="29">
        <v>7</v>
      </c>
      <c r="B17" s="34">
        <v>41617</v>
      </c>
      <c r="C17" s="31" t="s">
        <v>42</v>
      </c>
      <c r="D17" s="36" t="s">
        <v>45</v>
      </c>
      <c r="E17" s="32" t="s">
        <v>44</v>
      </c>
      <c r="F17" s="33" t="s">
        <v>41</v>
      </c>
      <c r="G17" s="22"/>
      <c r="H17" s="23">
        <f>IF($D$3="si",($G$5/$G$6*G17),IF($D$3="no",G17*$G$4,0))</f>
        <v>0</v>
      </c>
      <c r="I17" s="35"/>
      <c r="J17" s="25">
        <v>50</v>
      </c>
      <c r="K17" s="26"/>
      <c r="L17" s="26"/>
      <c r="M17" s="27"/>
      <c r="N17" s="122">
        <f t="shared" si="1"/>
        <v>50</v>
      </c>
      <c r="O17" s="30"/>
      <c r="P17" s="28" t="str">
        <f>IF(F17="Milano","X","")</f>
        <v/>
      </c>
      <c r="Q17" s="2"/>
      <c r="R17" s="47">
        <v>9.7200000000000006</v>
      </c>
    </row>
    <row r="18" spans="1:18" ht="30" customHeight="1">
      <c r="A18" s="29">
        <v>8</v>
      </c>
      <c r="B18" s="34">
        <v>41617</v>
      </c>
      <c r="C18" s="31" t="s">
        <v>42</v>
      </c>
      <c r="D18" s="36" t="s">
        <v>45</v>
      </c>
      <c r="E18" s="32" t="s">
        <v>44</v>
      </c>
      <c r="F18" s="33" t="s">
        <v>41</v>
      </c>
      <c r="G18" s="22"/>
      <c r="H18" s="115">
        <f>IF($D$3="si",($G$5/$G$6*G18),IF($D$3="no",G18*$G$4,0))</f>
        <v>0</v>
      </c>
      <c r="I18" s="35"/>
      <c r="J18" s="25">
        <v>50</v>
      </c>
      <c r="K18" s="26"/>
      <c r="L18" s="26"/>
      <c r="M18" s="27"/>
      <c r="N18" s="122">
        <f t="shared" si="1"/>
        <v>50</v>
      </c>
      <c r="O18" s="117"/>
      <c r="P18" s="119" t="str">
        <f>IF(F18="Milano","X","")</f>
        <v/>
      </c>
      <c r="Q18" s="121"/>
      <c r="R18" s="47">
        <v>9.7200000000000006</v>
      </c>
    </row>
    <row r="19" spans="1:18" ht="30" customHeight="1">
      <c r="A19" s="29">
        <v>9</v>
      </c>
      <c r="B19" s="34">
        <v>41621</v>
      </c>
      <c r="C19" s="31" t="s">
        <v>42</v>
      </c>
      <c r="D19" s="36" t="s">
        <v>45</v>
      </c>
      <c r="E19" s="32" t="s">
        <v>44</v>
      </c>
      <c r="F19" s="33" t="s">
        <v>41</v>
      </c>
      <c r="G19" s="22"/>
      <c r="H19" s="115"/>
      <c r="I19" s="35"/>
      <c r="J19" s="25">
        <v>50</v>
      </c>
      <c r="K19" s="26"/>
      <c r="L19" s="26"/>
      <c r="M19" s="27"/>
      <c r="N19" s="122">
        <f t="shared" si="1"/>
        <v>50</v>
      </c>
      <c r="O19" s="117"/>
      <c r="P19" s="119"/>
      <c r="Q19" s="121"/>
      <c r="R19" s="47">
        <v>9.68</v>
      </c>
    </row>
    <row r="20" spans="1:18" ht="30" customHeight="1">
      <c r="A20" s="29">
        <v>10</v>
      </c>
      <c r="B20" s="34">
        <v>41621</v>
      </c>
      <c r="C20" s="31" t="s">
        <v>42</v>
      </c>
      <c r="D20" s="36" t="s">
        <v>45</v>
      </c>
      <c r="E20" s="32" t="s">
        <v>44</v>
      </c>
      <c r="F20" s="33" t="s">
        <v>41</v>
      </c>
      <c r="G20" s="22"/>
      <c r="H20" s="115"/>
      <c r="I20" s="35"/>
      <c r="J20" s="25">
        <v>50</v>
      </c>
      <c r="K20" s="26"/>
      <c r="L20" s="26"/>
      <c r="M20" s="27"/>
      <c r="N20" s="122">
        <f t="shared" si="1"/>
        <v>50</v>
      </c>
      <c r="O20" s="117"/>
      <c r="P20" s="119"/>
      <c r="Q20" s="121"/>
      <c r="R20" s="47">
        <v>9.68</v>
      </c>
    </row>
    <row r="21" spans="1:18" ht="30" customHeight="1">
      <c r="A21" s="29">
        <v>11</v>
      </c>
      <c r="B21" s="34">
        <v>41621</v>
      </c>
      <c r="C21" s="31" t="s">
        <v>42</v>
      </c>
      <c r="D21" s="36" t="s">
        <v>45</v>
      </c>
      <c r="E21" s="32" t="s">
        <v>44</v>
      </c>
      <c r="F21" s="33" t="s">
        <v>41</v>
      </c>
      <c r="G21" s="22"/>
      <c r="H21" s="115">
        <f>IF($D$3="si",($G$5/$G$6*G21),IF($D$3="no",G21*$G$4,0))</f>
        <v>0</v>
      </c>
      <c r="I21" s="35"/>
      <c r="J21" s="25">
        <v>50</v>
      </c>
      <c r="K21" s="26"/>
      <c r="L21" s="26"/>
      <c r="M21" s="27"/>
      <c r="N21" s="122">
        <f t="shared" si="1"/>
        <v>50</v>
      </c>
      <c r="O21" s="117"/>
      <c r="P21" s="119" t="str">
        <f>IF(F21="Milano","X","")</f>
        <v/>
      </c>
      <c r="Q21" s="121"/>
      <c r="R21" s="47">
        <v>9.68</v>
      </c>
    </row>
    <row r="22" spans="1:18" ht="30" customHeight="1">
      <c r="A22" s="29">
        <v>12</v>
      </c>
      <c r="B22" s="70">
        <v>41622</v>
      </c>
      <c r="C22" s="71" t="s">
        <v>42</v>
      </c>
      <c r="D22" s="72" t="s">
        <v>45</v>
      </c>
      <c r="E22" s="73" t="s">
        <v>44</v>
      </c>
      <c r="F22" s="113" t="s">
        <v>41</v>
      </c>
      <c r="G22" s="75"/>
      <c r="H22" s="114"/>
      <c r="I22" s="77"/>
      <c r="J22" s="78">
        <v>50</v>
      </c>
      <c r="K22" s="78"/>
      <c r="L22" s="78"/>
      <c r="M22" s="79"/>
      <c r="N22" s="122">
        <f t="shared" si="1"/>
        <v>50</v>
      </c>
      <c r="O22" s="116"/>
      <c r="P22" s="118"/>
      <c r="Q22" s="120"/>
      <c r="R22" s="47">
        <v>9.6999999999999993</v>
      </c>
    </row>
    <row r="23" spans="1:18" ht="30" customHeight="1">
      <c r="A23" s="29">
        <v>13</v>
      </c>
      <c r="B23" s="70">
        <v>41622</v>
      </c>
      <c r="C23" s="71" t="s">
        <v>42</v>
      </c>
      <c r="D23" s="72" t="s">
        <v>45</v>
      </c>
      <c r="E23" s="73" t="s">
        <v>44</v>
      </c>
      <c r="F23" s="74" t="s">
        <v>41</v>
      </c>
      <c r="G23" s="75"/>
      <c r="H23" s="114">
        <f>IF($D$3="si",($G$5/$G$6*G23),IF($D$3="no",G23*$G$4,0))</f>
        <v>0</v>
      </c>
      <c r="I23" s="77"/>
      <c r="J23" s="78">
        <v>50</v>
      </c>
      <c r="K23" s="78"/>
      <c r="L23" s="78"/>
      <c r="M23" s="79"/>
      <c r="N23" s="122">
        <f t="shared" si="1"/>
        <v>50</v>
      </c>
      <c r="O23" s="116"/>
      <c r="P23" s="118" t="str">
        <f>IF(F23="Milano","X","")</f>
        <v/>
      </c>
      <c r="Q23" s="120"/>
      <c r="R23" s="47">
        <v>9.6999999999999993</v>
      </c>
    </row>
    <row r="24" spans="1:18" ht="30" customHeight="1">
      <c r="A24" s="29">
        <v>14</v>
      </c>
      <c r="B24" s="70">
        <v>41623</v>
      </c>
      <c r="C24" s="71" t="s">
        <v>42</v>
      </c>
      <c r="D24" s="72" t="s">
        <v>45</v>
      </c>
      <c r="E24" s="73" t="s">
        <v>44</v>
      </c>
      <c r="F24" s="74" t="s">
        <v>41</v>
      </c>
      <c r="G24" s="75"/>
      <c r="H24" s="114">
        <f>IF($D$3="si",($G$5/$G$6*G24),IF($D$3="no",G24*$G$4,0))</f>
        <v>0</v>
      </c>
      <c r="I24" s="77"/>
      <c r="J24" s="78">
        <v>50</v>
      </c>
      <c r="K24" s="78"/>
      <c r="L24" s="78"/>
      <c r="M24" s="79"/>
      <c r="N24" s="122">
        <f t="shared" si="1"/>
        <v>50</v>
      </c>
      <c r="O24" s="116"/>
      <c r="P24" s="118" t="str">
        <f>IF(F24="Milano","X","")</f>
        <v/>
      </c>
      <c r="Q24" s="120"/>
      <c r="R24" s="47">
        <v>9.6999999999999993</v>
      </c>
    </row>
    <row r="25" spans="1:18" ht="30" customHeight="1">
      <c r="A25" s="29">
        <v>15</v>
      </c>
      <c r="B25" s="70">
        <v>41626</v>
      </c>
      <c r="C25" s="71" t="s">
        <v>42</v>
      </c>
      <c r="D25" s="72" t="s">
        <v>45</v>
      </c>
      <c r="E25" s="73" t="s">
        <v>44</v>
      </c>
      <c r="F25" s="74" t="s">
        <v>41</v>
      </c>
      <c r="G25" s="75"/>
      <c r="H25" s="114">
        <f>IF($D$3="si",($G$5/$G$6*G25),IF($D$3="no",G25*$G$4,0))</f>
        <v>0</v>
      </c>
      <c r="I25" s="77"/>
      <c r="J25" s="78">
        <v>50</v>
      </c>
      <c r="K25" s="78"/>
      <c r="L25" s="78"/>
      <c r="M25" s="79"/>
      <c r="N25" s="122">
        <f t="shared" si="1"/>
        <v>50</v>
      </c>
      <c r="O25" s="116"/>
      <c r="P25" s="118" t="str">
        <f>IF(F25="Milano","X","")</f>
        <v/>
      </c>
      <c r="Q25" s="120"/>
      <c r="R25" s="47">
        <v>9.69</v>
      </c>
    </row>
    <row r="26" spans="1:18" ht="30" customHeight="1">
      <c r="A26" s="29">
        <v>16</v>
      </c>
      <c r="B26" s="70">
        <v>41626</v>
      </c>
      <c r="C26" s="71" t="s">
        <v>42</v>
      </c>
      <c r="D26" s="72" t="s">
        <v>45</v>
      </c>
      <c r="E26" s="73" t="s">
        <v>44</v>
      </c>
      <c r="F26" s="74" t="s">
        <v>41</v>
      </c>
      <c r="G26" s="75"/>
      <c r="H26" s="114">
        <f>IF($D$3="si",($G$5/$G$6*G26),IF($D$3="no",G26*$G$4,0))</f>
        <v>0</v>
      </c>
      <c r="I26" s="77"/>
      <c r="J26" s="78">
        <v>50</v>
      </c>
      <c r="K26" s="78"/>
      <c r="L26" s="78"/>
      <c r="M26" s="79"/>
      <c r="N26" s="122">
        <f t="shared" si="1"/>
        <v>50</v>
      </c>
      <c r="O26" s="116"/>
      <c r="P26" s="118" t="str">
        <f>IF(F26="Milano","X","")</f>
        <v/>
      </c>
      <c r="Q26" s="120"/>
      <c r="R26" s="47">
        <v>9.69</v>
      </c>
    </row>
    <row r="27" spans="1:18" ht="30" customHeight="1">
      <c r="A27" s="29">
        <v>17</v>
      </c>
      <c r="B27" s="70">
        <v>41627</v>
      </c>
      <c r="C27" s="71" t="s">
        <v>42</v>
      </c>
      <c r="D27" s="72" t="s">
        <v>45</v>
      </c>
      <c r="E27" s="73" t="s">
        <v>44</v>
      </c>
      <c r="F27" s="74" t="s">
        <v>41</v>
      </c>
      <c r="G27" s="75"/>
      <c r="H27" s="114">
        <f>IF($D$3="si",($G$5/$G$6*G27),IF($D$3="no",G27*$G$4,0))</f>
        <v>0</v>
      </c>
      <c r="I27" s="77"/>
      <c r="J27" s="78">
        <v>100</v>
      </c>
      <c r="K27" s="78"/>
      <c r="L27" s="78"/>
      <c r="M27" s="79"/>
      <c r="N27" s="122">
        <f t="shared" si="1"/>
        <v>100</v>
      </c>
      <c r="O27" s="116"/>
      <c r="P27" s="118" t="str">
        <f>IF(F27="Milano","X","")</f>
        <v/>
      </c>
      <c r="Q27" s="120"/>
      <c r="R27" s="47">
        <v>19.37</v>
      </c>
    </row>
    <row r="28" spans="1:18" ht="30" customHeight="1">
      <c r="A28" s="29">
        <v>18</v>
      </c>
      <c r="B28" s="70">
        <v>41627</v>
      </c>
      <c r="C28" s="71" t="s">
        <v>42</v>
      </c>
      <c r="D28" s="72" t="s">
        <v>45</v>
      </c>
      <c r="E28" s="73" t="s">
        <v>44</v>
      </c>
      <c r="F28" s="74" t="s">
        <v>41</v>
      </c>
      <c r="G28" s="75"/>
      <c r="H28" s="76" t="s">
        <v>46</v>
      </c>
      <c r="I28" s="77"/>
      <c r="J28" s="78">
        <v>50</v>
      </c>
      <c r="K28" s="78"/>
      <c r="L28" s="78"/>
      <c r="M28" s="79"/>
      <c r="N28" s="122">
        <f t="shared" si="1"/>
        <v>50</v>
      </c>
      <c r="O28" s="80"/>
      <c r="P28" s="81"/>
      <c r="Q28" s="82"/>
      <c r="R28" s="47">
        <v>9.69</v>
      </c>
    </row>
    <row r="29" spans="1:18" ht="30" customHeight="1">
      <c r="A29" s="29">
        <v>19</v>
      </c>
      <c r="B29" s="70">
        <v>41635</v>
      </c>
      <c r="C29" s="71" t="s">
        <v>42</v>
      </c>
      <c r="D29" s="72" t="s">
        <v>45</v>
      </c>
      <c r="E29" s="73" t="s">
        <v>44</v>
      </c>
      <c r="F29" s="74" t="s">
        <v>41</v>
      </c>
      <c r="G29" s="75"/>
      <c r="H29" s="76"/>
      <c r="I29" s="77"/>
      <c r="J29" s="78">
        <v>120</v>
      </c>
      <c r="K29" s="78"/>
      <c r="L29" s="78"/>
      <c r="M29" s="79"/>
      <c r="N29" s="122">
        <f t="shared" si="1"/>
        <v>120</v>
      </c>
      <c r="O29" s="80"/>
      <c r="P29" s="81"/>
      <c r="Q29" s="82"/>
      <c r="R29" s="47">
        <v>23.38</v>
      </c>
    </row>
    <row r="30" spans="1:18" ht="30" customHeight="1">
      <c r="A30" s="29">
        <v>20</v>
      </c>
      <c r="B30" s="70">
        <v>41636</v>
      </c>
      <c r="C30" s="71" t="s">
        <v>42</v>
      </c>
      <c r="D30" s="72" t="s">
        <v>43</v>
      </c>
      <c r="E30" s="73" t="s">
        <v>44</v>
      </c>
      <c r="F30" s="74" t="s">
        <v>41</v>
      </c>
      <c r="G30" s="75"/>
      <c r="H30" s="76"/>
      <c r="I30" s="77"/>
      <c r="J30" s="78"/>
      <c r="K30" s="78"/>
      <c r="L30" s="78"/>
      <c r="M30" s="79">
        <v>364</v>
      </c>
      <c r="N30" s="122">
        <f t="shared" si="1"/>
        <v>364</v>
      </c>
      <c r="O30" s="80">
        <v>364</v>
      </c>
      <c r="P30" s="81"/>
      <c r="Q30" s="82"/>
      <c r="R30" s="47">
        <v>70.53</v>
      </c>
    </row>
    <row r="31" spans="1:18" ht="30" customHeight="1">
      <c r="A31" s="29">
        <v>21</v>
      </c>
      <c r="B31" s="70">
        <v>41636</v>
      </c>
      <c r="C31" s="71" t="s">
        <v>42</v>
      </c>
      <c r="D31" s="72" t="s">
        <v>45</v>
      </c>
      <c r="E31" s="73" t="s">
        <v>44</v>
      </c>
      <c r="F31" s="74" t="s">
        <v>41</v>
      </c>
      <c r="G31" s="75"/>
      <c r="H31" s="76"/>
      <c r="I31" s="77"/>
      <c r="J31" s="78">
        <v>50</v>
      </c>
      <c r="K31" s="78"/>
      <c r="L31" s="78"/>
      <c r="M31" s="79"/>
      <c r="N31" s="122">
        <f t="shared" si="1"/>
        <v>50</v>
      </c>
      <c r="O31" s="80"/>
      <c r="P31" s="81"/>
      <c r="Q31" s="82"/>
      <c r="R31" s="47">
        <v>9.69</v>
      </c>
    </row>
    <row r="32" spans="1:18" ht="30" customHeight="1">
      <c r="A32" s="29">
        <v>22</v>
      </c>
      <c r="B32" s="70">
        <v>41636</v>
      </c>
      <c r="C32" s="71" t="s">
        <v>42</v>
      </c>
      <c r="D32" s="72" t="s">
        <v>45</v>
      </c>
      <c r="E32" s="73" t="s">
        <v>44</v>
      </c>
      <c r="F32" s="74" t="s">
        <v>41</v>
      </c>
      <c r="G32" s="75"/>
      <c r="H32" s="76"/>
      <c r="I32" s="77"/>
      <c r="J32" s="78">
        <v>50</v>
      </c>
      <c r="K32" s="78"/>
      <c r="L32" s="78"/>
      <c r="M32" s="79"/>
      <c r="N32" s="122">
        <f t="shared" si="1"/>
        <v>50</v>
      </c>
      <c r="O32" s="80"/>
      <c r="P32" s="81"/>
      <c r="Q32" s="82"/>
      <c r="R32" s="47">
        <v>9.69</v>
      </c>
    </row>
    <row r="33" spans="1:18" ht="30" customHeight="1">
      <c r="A33" s="29">
        <v>23</v>
      </c>
      <c r="B33" s="70">
        <v>41637</v>
      </c>
      <c r="C33" s="71" t="s">
        <v>42</v>
      </c>
      <c r="D33" s="72" t="s">
        <v>43</v>
      </c>
      <c r="E33" s="73" t="s">
        <v>44</v>
      </c>
      <c r="F33" s="74" t="s">
        <v>41</v>
      </c>
      <c r="G33" s="75"/>
      <c r="H33" s="76"/>
      <c r="I33" s="77"/>
      <c r="J33" s="78"/>
      <c r="K33" s="78"/>
      <c r="L33" s="78"/>
      <c r="M33" s="79">
        <v>356</v>
      </c>
      <c r="N33" s="122">
        <f t="shared" si="1"/>
        <v>356</v>
      </c>
      <c r="O33" s="80">
        <v>356</v>
      </c>
      <c r="P33" s="81"/>
      <c r="Q33" s="82"/>
      <c r="R33" s="47">
        <v>69.12</v>
      </c>
    </row>
    <row r="34" spans="1:18" ht="30" customHeight="1">
      <c r="A34" s="29">
        <v>24</v>
      </c>
      <c r="B34" s="70">
        <v>41637</v>
      </c>
      <c r="C34" s="71" t="s">
        <v>42</v>
      </c>
      <c r="D34" s="72" t="s">
        <v>45</v>
      </c>
      <c r="E34" s="73" t="s">
        <v>44</v>
      </c>
      <c r="F34" s="74" t="s">
        <v>41</v>
      </c>
      <c r="G34" s="75"/>
      <c r="H34" s="76"/>
      <c r="I34" s="77"/>
      <c r="J34" s="78">
        <v>100</v>
      </c>
      <c r="K34" s="78"/>
      <c r="L34" s="78"/>
      <c r="M34" s="79"/>
      <c r="N34" s="122">
        <f t="shared" si="1"/>
        <v>100</v>
      </c>
      <c r="O34" s="80"/>
      <c r="P34" s="81"/>
      <c r="Q34" s="82"/>
      <c r="R34" s="47">
        <v>19.38</v>
      </c>
    </row>
    <row r="35" spans="1:18" ht="30" customHeight="1">
      <c r="A35" s="29">
        <v>25</v>
      </c>
      <c r="B35" s="70">
        <v>41637</v>
      </c>
      <c r="C35" s="71" t="s">
        <v>42</v>
      </c>
      <c r="D35" s="72" t="s">
        <v>45</v>
      </c>
      <c r="E35" s="73" t="s">
        <v>44</v>
      </c>
      <c r="F35" s="74" t="s">
        <v>41</v>
      </c>
      <c r="G35" s="75"/>
      <c r="H35" s="76"/>
      <c r="I35" s="77"/>
      <c r="J35" s="78">
        <v>50</v>
      </c>
      <c r="K35" s="78"/>
      <c r="L35" s="78"/>
      <c r="M35" s="79"/>
      <c r="N35" s="122">
        <f t="shared" si="1"/>
        <v>50</v>
      </c>
      <c r="O35" s="80"/>
      <c r="P35" s="81"/>
      <c r="Q35" s="82"/>
      <c r="R35" s="47">
        <v>9.69</v>
      </c>
    </row>
    <row r="36" spans="1:18" ht="30" customHeight="1">
      <c r="A36" s="29">
        <v>26</v>
      </c>
      <c r="B36" s="70">
        <v>41637</v>
      </c>
      <c r="C36" s="71" t="s">
        <v>42</v>
      </c>
      <c r="D36" s="72" t="s">
        <v>45</v>
      </c>
      <c r="E36" s="73" t="s">
        <v>44</v>
      </c>
      <c r="F36" s="74" t="s">
        <v>41</v>
      </c>
      <c r="G36" s="75"/>
      <c r="H36" s="76"/>
      <c r="I36" s="77"/>
      <c r="J36" s="78">
        <v>50</v>
      </c>
      <c r="K36" s="78"/>
      <c r="L36" s="78"/>
      <c r="M36" s="79"/>
      <c r="N36" s="122">
        <f t="shared" si="1"/>
        <v>50</v>
      </c>
      <c r="O36" s="80"/>
      <c r="P36" s="81"/>
      <c r="Q36" s="82"/>
      <c r="R36" s="47">
        <v>9.69</v>
      </c>
    </row>
    <row r="37" spans="1:18" ht="30" customHeight="1">
      <c r="A37" s="29">
        <v>27</v>
      </c>
      <c r="B37" s="70">
        <v>41638</v>
      </c>
      <c r="C37" s="71" t="s">
        <v>42</v>
      </c>
      <c r="D37" s="72" t="s">
        <v>47</v>
      </c>
      <c r="E37" s="73" t="s">
        <v>44</v>
      </c>
      <c r="F37" s="74" t="s">
        <v>41</v>
      </c>
      <c r="G37" s="75"/>
      <c r="H37" s="76"/>
      <c r="I37" s="77"/>
      <c r="J37" s="78"/>
      <c r="K37" s="78"/>
      <c r="L37" s="78">
        <v>3272</v>
      </c>
      <c r="M37" s="79"/>
      <c r="N37" s="122">
        <f t="shared" si="1"/>
        <v>3272</v>
      </c>
      <c r="O37" s="80">
        <v>3272</v>
      </c>
      <c r="P37" s="81"/>
      <c r="Q37" s="82"/>
      <c r="R37" s="47">
        <v>634.15</v>
      </c>
    </row>
    <row r="38" spans="1:18" ht="30" customHeight="1">
      <c r="A38" s="29">
        <v>28</v>
      </c>
      <c r="B38" s="34"/>
      <c r="C38" s="31"/>
      <c r="D38" s="36"/>
      <c r="E38" s="32"/>
      <c r="F38" s="33"/>
      <c r="G38" s="22"/>
      <c r="H38" s="115"/>
      <c r="I38" s="35"/>
      <c r="J38" s="25"/>
      <c r="K38" s="26"/>
      <c r="L38" s="26"/>
      <c r="M38" s="27"/>
      <c r="N38" s="122">
        <f>SUM(H38:M38)</f>
        <v>0</v>
      </c>
      <c r="O38" s="117"/>
      <c r="P38" s="119"/>
      <c r="Q38" s="121"/>
      <c r="R38" s="47"/>
    </row>
    <row r="39" spans="1:18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</row>
    <row r="40" spans="1:18">
      <c r="A40" s="54"/>
      <c r="B40" s="55"/>
      <c r="C40" s="56"/>
      <c r="D40" s="57"/>
      <c r="E40" s="57"/>
      <c r="F40" s="58"/>
      <c r="G40" s="59"/>
      <c r="H40" s="60"/>
      <c r="I40" s="61"/>
      <c r="J40" s="61"/>
      <c r="K40" s="61"/>
      <c r="L40" s="61"/>
      <c r="M40" s="61"/>
      <c r="N40" s="62"/>
      <c r="O40" s="63"/>
      <c r="P40" s="64"/>
    </row>
    <row r="41" spans="1:18">
      <c r="A41" s="43"/>
      <c r="B41" s="48" t="s">
        <v>36</v>
      </c>
      <c r="C41" s="48"/>
      <c r="D41" s="48"/>
      <c r="E41" s="44"/>
      <c r="F41" s="44"/>
      <c r="G41" s="48" t="s">
        <v>38</v>
      </c>
      <c r="H41" s="48"/>
      <c r="I41" s="48"/>
      <c r="J41" s="44"/>
      <c r="K41" s="44"/>
      <c r="L41" s="48" t="s">
        <v>37</v>
      </c>
      <c r="M41" s="48"/>
      <c r="N41" s="48"/>
      <c r="O41" s="44"/>
      <c r="P41" s="64"/>
    </row>
    <row r="42" spans="1:18">
      <c r="A42" s="43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64"/>
    </row>
    <row r="43" spans="1:18">
      <c r="A43" s="43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</row>
  </sheetData>
  <sortState ref="B11:R38">
    <sortCondition ref="B11:B38"/>
  </sortState>
  <mergeCells count="27"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</mergeCells>
  <conditionalFormatting sqref="M1">
    <cfRule type="cellIs" dxfId="0" priority="1" operator="notEqual">
      <formula>0</formula>
    </cfRule>
  </conditionalFormatting>
  <dataValidations count="12"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40 C36:C38 C12:C21">
      <formula1>1</formula1>
      <formula2>0</formula2>
    </dataValidation>
    <dataValidation type="date" operator="greaterThanOrEqual" showErrorMessage="1" errorTitle="Data" error="Inserire una data superiore al 1/11/2000" sqref="B40 B36:B38 B12:B21">
      <formula1>36831</formula1>
      <formula2>0</formula2>
    </dataValidation>
    <dataValidation type="textLength" operator="greaterThan" sqref="F40 F36:F38 F11:F21">
      <formula1>1</formula1>
      <formula2>0</formula2>
    </dataValidation>
    <dataValidation type="textLength" operator="greaterThan" allowBlank="1" showErrorMessage="1" sqref="D40:E40 D36:E38 D12:E21 E11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40 N11:N38">
      <formula1>0</formula1>
      <formula2>0</formula2>
    </dataValidation>
    <dataValidation type="decimal" operator="greaterThanOrEqual" allowBlank="1" showErrorMessage="1" errorTitle="Valore" error="Inserire un numero maggiore o uguale a 0 (zero)!" sqref="H40:M40 H36:M38 H11:M21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Nota Spese Estero</vt:lpstr>
      <vt:lpstr>'Nota Spese Estero'!Area_stampa</vt:lpstr>
      <vt:lpstr>'Nota Spese Estero'!Titoli_stampa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 Gallucci</cp:lastModifiedBy>
  <cp:revision>1</cp:revision>
  <cp:lastPrinted>2014-01-13T18:04:17Z</cp:lastPrinted>
  <dcterms:created xsi:type="dcterms:W3CDTF">2007-03-06T14:42:56Z</dcterms:created>
  <dcterms:modified xsi:type="dcterms:W3CDTF">2014-01-13T18:21:39Z</dcterms:modified>
</cp:coreProperties>
</file>