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Expense Singapore Dollars" sheetId="1" r:id="rId1"/>
    <sheet name="Expense Rupiah Indonesia" sheetId="2" r:id="rId2"/>
    <sheet name="Thai baht" sheetId="5" r:id="rId3"/>
    <sheet name="Expenses Taiwan" sheetId="6" r:id="rId4"/>
    <sheet name="Macau" sheetId="7" r:id="rId5"/>
  </sheets>
  <definedNames>
    <definedName name="_xlnm.Print_Area" localSheetId="0">'Expense Singapore Dollars'!$A$1:$S$41</definedName>
    <definedName name="_xlnm.Print_Titles" localSheetId="0">'Expense Singapore Dollars'!$7:$10</definedName>
  </definedNames>
  <calcPr calcId="125725"/>
</workbook>
</file>

<file path=xl/calcChain.xml><?xml version="1.0" encoding="utf-8"?>
<calcChain xmlns="http://schemas.openxmlformats.org/spreadsheetml/2006/main">
  <c r="R5" i="2"/>
  <c r="R3"/>
  <c r="R1"/>
  <c r="R5" i="5"/>
  <c r="R3"/>
  <c r="R1"/>
  <c r="R5" i="6"/>
  <c r="R3"/>
  <c r="R1"/>
  <c r="Q1" i="7"/>
  <c r="Q5" s="1"/>
  <c r="Q3"/>
  <c r="H28"/>
  <c r="N28" s="1"/>
  <c r="N27"/>
  <c r="H27"/>
  <c r="N26"/>
  <c r="H26"/>
  <c r="N25"/>
  <c r="H25"/>
  <c r="N24"/>
  <c r="H24"/>
  <c r="N23"/>
  <c r="H23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N7" s="1"/>
  <c r="O7"/>
  <c r="M7"/>
  <c r="L7"/>
  <c r="K7"/>
  <c r="J7"/>
  <c r="I7"/>
  <c r="H7"/>
  <c r="G7"/>
  <c r="P3"/>
  <c r="P1"/>
  <c r="P5" s="1"/>
  <c r="N14" i="2"/>
  <c r="H15" i="1"/>
  <c r="N15" s="1"/>
  <c r="H15" i="2"/>
  <c r="N15" s="1"/>
  <c r="H14"/>
  <c r="H13"/>
  <c r="N13" s="1"/>
  <c r="H12"/>
  <c r="H11"/>
  <c r="N11" s="1"/>
  <c r="M1" i="7" l="1"/>
  <c r="H11" i="1"/>
  <c r="O7" l="1"/>
  <c r="P33" i="6"/>
  <c r="H28"/>
  <c r="N28" s="1"/>
  <c r="P32"/>
  <c r="H27"/>
  <c r="N27" s="1"/>
  <c r="P31"/>
  <c r="H26"/>
  <c r="N26" s="1"/>
  <c r="P30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P21"/>
  <c r="H16"/>
  <c r="N16" s="1"/>
  <c r="P20"/>
  <c r="H15"/>
  <c r="N15" s="1"/>
  <c r="P19"/>
  <c r="H14"/>
  <c r="N14" s="1"/>
  <c r="P18"/>
  <c r="H13"/>
  <c r="N13" s="1"/>
  <c r="P17"/>
  <c r="H12"/>
  <c r="N12" s="1"/>
  <c r="P16"/>
  <c r="H11"/>
  <c r="N11" s="1"/>
  <c r="O7"/>
  <c r="P3" s="1"/>
  <c r="M7"/>
  <c r="L7"/>
  <c r="K7"/>
  <c r="J7"/>
  <c r="I7"/>
  <c r="G7"/>
  <c r="H26" i="5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N7" i="6"/>
  <c r="H7"/>
  <c r="P1" s="1"/>
  <c r="P5" s="1"/>
  <c r="N7" i="5"/>
  <c r="P5"/>
  <c r="H53" i="2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O7"/>
  <c r="P3" s="1"/>
  <c r="M7"/>
  <c r="L7"/>
  <c r="K7"/>
  <c r="J7"/>
  <c r="I7"/>
  <c r="G7"/>
  <c r="M1" i="6" l="1"/>
  <c r="M1" i="5"/>
  <c r="H7" i="2"/>
  <c r="P1" s="1"/>
  <c r="P5" s="1"/>
  <c r="N7"/>
  <c r="M1" l="1"/>
  <c r="N11" i="1" l="1"/>
  <c r="H33"/>
  <c r="N33" s="1"/>
  <c r="H32"/>
  <c r="N32" s="1"/>
  <c r="H31"/>
  <c r="H30"/>
  <c r="H29"/>
  <c r="H28"/>
  <c r="H27"/>
  <c r="H26"/>
  <c r="H25"/>
  <c r="H24"/>
  <c r="H23"/>
  <c r="H22"/>
  <c r="H21"/>
  <c r="H20"/>
  <c r="H19"/>
  <c r="H18"/>
  <c r="H17"/>
  <c r="H16"/>
  <c r="N16" s="1"/>
  <c r="H14"/>
  <c r="H13"/>
  <c r="H12"/>
  <c r="N12" s="1"/>
  <c r="P3"/>
  <c r="G7"/>
  <c r="I7"/>
  <c r="M7"/>
  <c r="L7"/>
  <c r="K7"/>
  <c r="P1" s="1"/>
  <c r="J7"/>
  <c r="H7" l="1"/>
  <c r="P5" s="1"/>
  <c r="N31"/>
  <c r="N30"/>
  <c r="N29"/>
  <c r="N28"/>
  <c r="N27"/>
  <c r="N26"/>
  <c r="N25"/>
  <c r="N24"/>
  <c r="N23"/>
  <c r="N22"/>
  <c r="N21"/>
  <c r="N20"/>
  <c r="N19"/>
  <c r="N18"/>
  <c r="N17"/>
  <c r="N14"/>
  <c r="N13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<sst xmlns="http://schemas.openxmlformats.org/spreadsheetml/2006/main" count="320" uniqueCount="97">
  <si>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</si>
  <si>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</si>
  <si>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</si>
  <si>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</si>
  <si>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</si>
  <si>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</si>
  <si>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</si>
  <si>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</si>
  <si>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</si>
  <si>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</si>
  <si>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</si>
  <si>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</si>
  <si>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</si>
  <si>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</si>
  <si>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</si>
  <si>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</si>
  <si>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</si>
  <si>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</si>
  <si>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</si>
  <si>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</si>
  <si>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</si>
  <si>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</si>
  <si>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</si>
  <si>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</si>
  <si>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</si>
  <si>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</si>
  <si>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</si>
  <si>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</si>
  <si>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</si>
  <si>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</si>
  <si>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</si>
  <si>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</si>
  <si>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</si>
  <si>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</si>
  <si>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</si>
  <si>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</si>
  <si>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</si>
  <si>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</si>
  <si>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</si>
  <si>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</si>
  <si>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</si>
  <si>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</si>
  <si>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</si>
  <si>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</si>
  <si>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</si>
  <si>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</si>
  <si>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</si>
  <si>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</si>
  <si>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Daniel Maglietta</t>
  </si>
  <si>
    <t>Singapore</t>
  </si>
  <si>
    <t>taxi airport-home</t>
  </si>
  <si>
    <t>prelievo</t>
  </si>
  <si>
    <t>dinner</t>
  </si>
  <si>
    <t>taxi home-airport</t>
  </si>
  <si>
    <t>Daniel Maglierra</t>
  </si>
  <si>
    <t>November December</t>
  </si>
  <si>
    <t>demo Indonesia</t>
  </si>
  <si>
    <t>lunch</t>
  </si>
  <si>
    <t>Jakarta</t>
  </si>
  <si>
    <t>dinner Maglietta/Scarafile</t>
  </si>
  <si>
    <t>lunch Maglietta/Scarafile</t>
  </si>
  <si>
    <t>visa ritorno</t>
  </si>
  <si>
    <t xml:space="preserve"> </t>
  </si>
  <si>
    <t>Expenses in Rupiah</t>
  </si>
  <si>
    <t>Singapore Dollars</t>
  </si>
  <si>
    <t>Colazione</t>
  </si>
  <si>
    <t>Taxi home- airport</t>
  </si>
  <si>
    <t>visa andata</t>
  </si>
  <si>
    <t>Thai Baht</t>
  </si>
  <si>
    <t>Demo Thailand</t>
  </si>
  <si>
    <t>Thailand</t>
  </si>
  <si>
    <t>Hotel Room</t>
  </si>
  <si>
    <t>demo thailand</t>
  </si>
  <si>
    <t>refreshment airport</t>
  </si>
  <si>
    <t>Refreshment</t>
  </si>
  <si>
    <t>Prelievo</t>
  </si>
  <si>
    <t>Taiwan Dollar</t>
  </si>
  <si>
    <t>Taiwan demo</t>
  </si>
  <si>
    <t>Taiwan</t>
  </si>
  <si>
    <t>documents UOB</t>
  </si>
  <si>
    <t>taxi office-translator</t>
  </si>
  <si>
    <t>taxi home airport</t>
  </si>
  <si>
    <t>demo thaiwan</t>
  </si>
  <si>
    <t>breakfast</t>
  </si>
  <si>
    <t>certificazione ambasciata</t>
  </si>
  <si>
    <t>stampa documenti</t>
  </si>
  <si>
    <t>bollette</t>
  </si>
  <si>
    <t>telefono</t>
  </si>
  <si>
    <t>November/December</t>
  </si>
  <si>
    <t>Hong Kong Dollars</t>
  </si>
  <si>
    <t>Macao Demo</t>
  </si>
  <si>
    <t>Lunch Daniel &amp; Serge</t>
  </si>
  <si>
    <t>Macao</t>
  </si>
  <si>
    <t>Taxi - no ricevuta</t>
  </si>
  <si>
    <t>Hotel extras - no ricevuta</t>
  </si>
  <si>
    <t>Riconsegna contanti</t>
  </si>
  <si>
    <t>Restituzione contanti</t>
  </si>
</sst>
</file>

<file path=xl/styles.xml><?xml version="1.0" encoding="utf-8"?>
<styleSheet xmlns="http://schemas.openxmlformats.org/spreadsheetml/2006/main">
  <numFmts count="14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  <numFmt numFmtId="174" formatCode="[$$-4809]#,##0.00_ ;[Red]\-[$$-4809]#,##0.00\ "/>
    <numFmt numFmtId="175" formatCode="[$$-14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i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40" fontId="2" fillId="0" borderId="72" xfId="0" applyNumberFormat="1" applyFont="1" applyBorder="1" applyAlignment="1" applyProtection="1">
      <alignment vertical="center"/>
    </xf>
    <xf numFmtId="0" fontId="2" fillId="0" borderId="72" xfId="0" applyFont="1" applyBorder="1" applyAlignment="1" applyProtection="1">
      <alignment vertical="center"/>
    </xf>
    <xf numFmtId="0" fontId="2" fillId="0" borderId="72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40" fontId="2" fillId="0" borderId="77" xfId="0" applyNumberFormat="1" applyFont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2" fillId="0" borderId="77" xfId="0" applyFont="1" applyBorder="1" applyAlignment="1" applyProtection="1">
      <alignment horizontal="right" vertical="center"/>
    </xf>
    <xf numFmtId="171" fontId="1" fillId="0" borderId="15" xfId="0" applyNumberFormat="1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vertical="center"/>
    </xf>
    <xf numFmtId="171" fontId="1" fillId="0" borderId="78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79" xfId="0" applyNumberFormat="1" applyFont="1" applyBorder="1" applyAlignment="1" applyProtection="1">
      <alignment horizontal="righ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171" fontId="1" fillId="0" borderId="22" xfId="0" applyNumberFormat="1" applyFont="1" applyBorder="1" applyAlignment="1" applyProtection="1">
      <alignment horizontal="right" vertical="center"/>
    </xf>
    <xf numFmtId="171" fontId="1" fillId="0" borderId="23" xfId="0" applyNumberFormat="1" applyFont="1" applyBorder="1" applyAlignment="1" applyProtection="1">
      <alignment horizontal="right" vertical="center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80" xfId="0" applyNumberFormat="1" applyFont="1" applyBorder="1" applyAlignment="1" applyProtection="1">
      <alignment horizontal="right" vertical="center"/>
    </xf>
    <xf numFmtId="171" fontId="1" fillId="0" borderId="81" xfId="0" applyNumberFormat="1" applyFont="1" applyBorder="1" applyAlignment="1" applyProtection="1">
      <alignment horizontal="right" vertical="center"/>
    </xf>
    <xf numFmtId="0" fontId="1" fillId="0" borderId="81" xfId="0" applyFont="1" applyBorder="1" applyAlignment="1" applyProtection="1">
      <alignment vertical="center"/>
    </xf>
    <xf numFmtId="171" fontId="1" fillId="0" borderId="81" xfId="0" applyNumberFormat="1" applyFont="1" applyBorder="1" applyAlignment="1" applyProtection="1">
      <alignment horizontal="right" vertical="center"/>
      <protection locked="0"/>
    </xf>
    <xf numFmtId="171" fontId="1" fillId="0" borderId="82" xfId="0" applyNumberFormat="1" applyFont="1" applyBorder="1" applyAlignment="1" applyProtection="1">
      <alignment horizontal="right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  <protection locked="0"/>
    </xf>
    <xf numFmtId="171" fontId="1" fillId="0" borderId="83" xfId="0" applyNumberFormat="1" applyFont="1" applyBorder="1" applyAlignment="1" applyProtection="1">
      <alignment horizontal="right" vertical="center"/>
      <protection locked="0"/>
    </xf>
    <xf numFmtId="4" fontId="1" fillId="2" borderId="84" xfId="0" applyNumberFormat="1" applyFont="1" applyFill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horizontal="center" vertical="center"/>
    </xf>
    <xf numFmtId="173" fontId="1" fillId="0" borderId="0" xfId="0" applyNumberFormat="1" applyFont="1" applyAlignment="1" applyProtection="1">
      <alignment vertical="center"/>
    </xf>
    <xf numFmtId="173" fontId="1" fillId="0" borderId="0" xfId="0" applyNumberFormat="1" applyFont="1" applyBorder="1" applyAlignment="1" applyProtection="1">
      <alignment vertical="center"/>
    </xf>
    <xf numFmtId="174" fontId="1" fillId="0" borderId="0" xfId="0" applyNumberFormat="1" applyFont="1" applyAlignment="1" applyProtection="1">
      <alignment horizontal="center" vertical="center"/>
    </xf>
    <xf numFmtId="8" fontId="2" fillId="0" borderId="77" xfId="0" applyNumberFormat="1" applyFont="1" applyBorder="1" applyAlignment="1" applyProtection="1">
      <alignment horizontal="right" vertical="center" wrapText="1"/>
    </xf>
    <xf numFmtId="172" fontId="1" fillId="0" borderId="77" xfId="0" applyNumberFormat="1" applyFont="1" applyBorder="1" applyAlignment="1" applyProtection="1">
      <alignment horizontal="center" vertical="center" wrapText="1"/>
    </xf>
    <xf numFmtId="172" fontId="1" fillId="0" borderId="77" xfId="0" applyNumberFormat="1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175" fontId="1" fillId="0" borderId="0" xfId="0" applyNumberFormat="1" applyFont="1" applyAlignment="1" applyProtection="1">
      <alignment vertical="center"/>
    </xf>
    <xf numFmtId="0" fontId="12" fillId="0" borderId="0" xfId="0" applyFont="1" applyBorder="1" applyAlignment="1">
      <alignment horizontal="right" wrapText="1"/>
    </xf>
    <xf numFmtId="172" fontId="1" fillId="0" borderId="0" xfId="0" applyNumberFormat="1" applyFont="1" applyAlignment="1" applyProtection="1">
      <alignment vertical="center"/>
    </xf>
    <xf numFmtId="175" fontId="2" fillId="0" borderId="76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172" fontId="2" fillId="0" borderId="7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view="pageBreakPreview" zoomScale="50" zoomScaleSheetLayoutView="50" workbookViewId="0">
      <pane ySplit="5" topLeftCell="A6" activePane="bottomLeft" state="frozen"/>
      <selection pane="bottomLeft" activeCell="F25" sqref="F25"/>
    </sheetView>
  </sheetViews>
  <sheetFormatPr defaultRowHeight="18.75"/>
  <cols>
    <col min="1" max="1" width="6.7109375" style="1" customWidth="1"/>
    <col min="2" max="2" width="19.42578125" style="2" customWidth="1"/>
    <col min="3" max="3" width="28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56" t="s">
        <v>35</v>
      </c>
      <c r="C1" s="156"/>
      <c r="D1" s="156"/>
      <c r="E1" s="157" t="s">
        <v>48</v>
      </c>
      <c r="F1" s="157"/>
      <c r="G1" s="47" t="s">
        <v>11</v>
      </c>
      <c r="H1" s="46" t="s">
        <v>55</v>
      </c>
      <c r="L1" s="8" t="s">
        <v>2</v>
      </c>
      <c r="M1" s="3">
        <f>+P1-N7</f>
        <v>0</v>
      </c>
      <c r="N1" s="5" t="s">
        <v>24</v>
      </c>
      <c r="O1" s="6"/>
      <c r="P1" s="7">
        <f>SUM(H7:M7)</f>
        <v>1376.6999999999998</v>
      </c>
      <c r="Q1" s="3" t="s">
        <v>26</v>
      </c>
    </row>
    <row r="2" spans="1:19" s="8" customFormat="1" ht="35.25" customHeight="1">
      <c r="A2" s="4"/>
      <c r="B2" s="158" t="s">
        <v>9</v>
      </c>
      <c r="C2" s="158"/>
      <c r="D2" s="158"/>
      <c r="E2" s="157"/>
      <c r="F2" s="157"/>
      <c r="G2" s="9"/>
      <c r="H2" s="9"/>
      <c r="N2" s="10" t="s">
        <v>33</v>
      </c>
      <c r="O2" s="11"/>
      <c r="P2" s="12"/>
      <c r="Q2" s="3" t="s">
        <v>1</v>
      </c>
    </row>
    <row r="3" spans="1:19" s="8" customFormat="1" ht="35.25" customHeight="1">
      <c r="A3" s="4"/>
      <c r="B3" s="158" t="s">
        <v>10</v>
      </c>
      <c r="C3" s="158"/>
      <c r="D3" s="158"/>
      <c r="E3" s="157" t="s">
        <v>1</v>
      </c>
      <c r="F3" s="157"/>
      <c r="N3" s="10" t="s">
        <v>32</v>
      </c>
      <c r="O3" s="11"/>
      <c r="P3" s="12">
        <f>+O7</f>
        <v>1358.42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29</v>
      </c>
      <c r="H4" s="21"/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12</v>
      </c>
      <c r="C5" s="55"/>
      <c r="D5" s="20"/>
      <c r="E5" s="52" t="s">
        <v>3</v>
      </c>
      <c r="F5" s="14"/>
      <c r="G5" s="80" t="s">
        <v>46</v>
      </c>
      <c r="H5" s="21"/>
      <c r="N5" s="161" t="s">
        <v>34</v>
      </c>
      <c r="O5" s="161"/>
      <c r="P5" s="22">
        <f>P1-P2-P3</f>
        <v>18.279999999999745</v>
      </c>
      <c r="Q5" s="13"/>
      <c r="R5" s="14"/>
    </row>
    <row r="6" spans="1:19" s="8" customFormat="1" ht="43.5" customHeight="1" thickTop="1" thickBot="1">
      <c r="A6" s="4"/>
      <c r="B6" s="23" t="s">
        <v>64</v>
      </c>
      <c r="C6" s="23"/>
      <c r="D6" s="23"/>
      <c r="E6" s="14"/>
      <c r="F6" s="14"/>
      <c r="G6" s="80" t="s">
        <v>47</v>
      </c>
      <c r="H6" s="24"/>
      <c r="R6" s="13"/>
      <c r="S6" s="14"/>
    </row>
    <row r="7" spans="1:19" s="8" customFormat="1" ht="27" customHeight="1" thickBot="1">
      <c r="A7" s="48"/>
      <c r="B7" s="49"/>
      <c r="C7" s="49"/>
      <c r="D7" s="50" t="s">
        <v>41</v>
      </c>
      <c r="E7" s="164" t="s">
        <v>14</v>
      </c>
      <c r="F7" s="165"/>
      <c r="G7" s="25">
        <f t="shared" ref="G7:O7" si="0">SUM(G11:G33)</f>
        <v>0</v>
      </c>
      <c r="H7" s="25">
        <f t="shared" si="0"/>
        <v>0</v>
      </c>
      <c r="I7" s="57">
        <f t="shared" si="0"/>
        <v>0</v>
      </c>
      <c r="J7" s="61">
        <f t="shared" si="0"/>
        <v>173.34</v>
      </c>
      <c r="K7" s="58">
        <f t="shared" si="0"/>
        <v>1144.5</v>
      </c>
      <c r="L7" s="58">
        <f t="shared" si="0"/>
        <v>0</v>
      </c>
      <c r="M7" s="58">
        <f t="shared" si="0"/>
        <v>58.86</v>
      </c>
      <c r="N7" s="58">
        <f t="shared" si="0"/>
        <v>1376.7</v>
      </c>
      <c r="O7" s="59">
        <f t="shared" si="0"/>
        <v>1358.42</v>
      </c>
      <c r="P7" s="13"/>
    </row>
    <row r="8" spans="1:19" ht="36" customHeight="1" thickTop="1" thickBot="1">
      <c r="A8" s="144"/>
      <c r="B8" s="56"/>
      <c r="C8" s="146" t="s">
        <v>27</v>
      </c>
      <c r="D8" s="149" t="s">
        <v>19</v>
      </c>
      <c r="E8" s="150" t="s">
        <v>15</v>
      </c>
      <c r="F8" s="151" t="s">
        <v>44</v>
      </c>
      <c r="G8" s="140" t="s">
        <v>16</v>
      </c>
      <c r="H8" s="141" t="s">
        <v>17</v>
      </c>
      <c r="I8" s="154" t="s">
        <v>18</v>
      </c>
      <c r="J8" s="154" t="s">
        <v>20</v>
      </c>
      <c r="K8" s="154" t="s">
        <v>21</v>
      </c>
      <c r="L8" s="162" t="s">
        <v>22</v>
      </c>
      <c r="M8" s="163"/>
      <c r="N8" s="166" t="s">
        <v>24</v>
      </c>
      <c r="O8" s="152" t="s">
        <v>25</v>
      </c>
      <c r="R8" s="2"/>
    </row>
    <row r="9" spans="1:19" ht="36" customHeight="1" thickTop="1" thickBot="1">
      <c r="A9" s="145"/>
      <c r="B9" s="56" t="s">
        <v>13</v>
      </c>
      <c r="C9" s="147"/>
      <c r="D9" s="150"/>
      <c r="E9" s="150"/>
      <c r="F9" s="151"/>
      <c r="G9" s="140"/>
      <c r="H9" s="142"/>
      <c r="I9" s="155" t="s">
        <v>5</v>
      </c>
      <c r="J9" s="155"/>
      <c r="K9" s="155" t="s">
        <v>4</v>
      </c>
      <c r="L9" s="154" t="s">
        <v>23</v>
      </c>
      <c r="M9" s="159" t="s">
        <v>28</v>
      </c>
      <c r="N9" s="167"/>
      <c r="O9" s="153"/>
      <c r="R9" s="2"/>
    </row>
    <row r="10" spans="1:19" ht="37.5" customHeight="1" thickTop="1" thickBot="1">
      <c r="A10" s="145"/>
      <c r="B10" s="51"/>
      <c r="C10" s="148"/>
      <c r="D10" s="150"/>
      <c r="E10" s="150"/>
      <c r="F10" s="151"/>
      <c r="G10" s="26" t="s">
        <v>0</v>
      </c>
      <c r="H10" s="143"/>
      <c r="I10" s="155"/>
      <c r="J10" s="155"/>
      <c r="K10" s="155"/>
      <c r="L10" s="155"/>
      <c r="M10" s="160"/>
      <c r="N10" s="167"/>
      <c r="O10" s="153"/>
      <c r="R10" s="2"/>
    </row>
    <row r="11" spans="1:19" ht="30" customHeight="1" thickTop="1">
      <c r="A11" s="27">
        <v>1</v>
      </c>
      <c r="B11" s="43">
        <v>41220</v>
      </c>
      <c r="C11" s="29" t="s">
        <v>56</v>
      </c>
      <c r="D11" s="29" t="s">
        <v>65</v>
      </c>
      <c r="E11" s="60"/>
      <c r="F11" s="60" t="s">
        <v>49</v>
      </c>
      <c r="G11" s="75"/>
      <c r="H11" s="116">
        <f>IF($E$3="si",($H$5/$H$6*G11),IF($E$3="no",G11*$H$4,0))</f>
        <v>0</v>
      </c>
      <c r="I11" s="120"/>
      <c r="J11" s="121"/>
      <c r="K11" s="122"/>
      <c r="L11" s="123"/>
      <c r="M11" s="124">
        <v>5.9</v>
      </c>
      <c r="N11" s="35">
        <f>SUM(H11:M11)</f>
        <v>5.9</v>
      </c>
      <c r="O11" s="36">
        <v>5.9</v>
      </c>
      <c r="P11" s="139"/>
      <c r="Q11" s="138">
        <v>3.86</v>
      </c>
      <c r="R11" s="2"/>
    </row>
    <row r="12" spans="1:19" ht="30" customHeight="1">
      <c r="A12" s="38">
        <v>2</v>
      </c>
      <c r="B12" s="28">
        <v>41220</v>
      </c>
      <c r="C12" s="29" t="s">
        <v>56</v>
      </c>
      <c r="D12" s="29" t="s">
        <v>66</v>
      </c>
      <c r="E12" s="60"/>
      <c r="F12" s="60" t="s">
        <v>49</v>
      </c>
      <c r="G12" s="76"/>
      <c r="H12" s="118">
        <f t="shared" ref="H12:H31" si="1">IF($E$3="si",($H$5/$H$6*G12),IF($E$3="no",G12*$H$4,0))</f>
        <v>0</v>
      </c>
      <c r="I12" s="96"/>
      <c r="J12" s="112">
        <v>34.6</v>
      </c>
      <c r="K12" s="114"/>
      <c r="L12" s="114"/>
      <c r="M12" s="115"/>
      <c r="N12" s="35">
        <f>SUM(H12:M12)</f>
        <v>34.6</v>
      </c>
      <c r="O12" s="39">
        <v>34.6</v>
      </c>
      <c r="P12" s="139"/>
      <c r="Q12" s="138">
        <v>22.55</v>
      </c>
      <c r="R12" s="2"/>
    </row>
    <row r="13" spans="1:19" ht="30" customHeight="1">
      <c r="A13" s="38">
        <v>3</v>
      </c>
      <c r="B13" s="28">
        <v>41221</v>
      </c>
      <c r="C13" s="29" t="s">
        <v>56</v>
      </c>
      <c r="D13" s="29" t="s">
        <v>50</v>
      </c>
      <c r="E13" s="60"/>
      <c r="F13" s="60" t="s">
        <v>49</v>
      </c>
      <c r="G13" s="76"/>
      <c r="H13" s="118">
        <f t="shared" si="1"/>
        <v>0</v>
      </c>
      <c r="I13" s="96"/>
      <c r="J13" s="112">
        <v>23.78</v>
      </c>
      <c r="K13" s="114"/>
      <c r="L13" s="114"/>
      <c r="M13" s="115"/>
      <c r="N13" s="35">
        <f t="shared" ref="N13:N15" si="2">SUM(H13:M13)</f>
        <v>23.78</v>
      </c>
      <c r="O13" s="39"/>
      <c r="P13" s="139"/>
      <c r="Q13" s="138">
        <v>15.19</v>
      </c>
      <c r="R13" s="2"/>
    </row>
    <row r="14" spans="1:19" ht="30" customHeight="1">
      <c r="A14" s="38">
        <v>4</v>
      </c>
      <c r="B14" s="28">
        <v>41232</v>
      </c>
      <c r="C14" s="29" t="s">
        <v>72</v>
      </c>
      <c r="D14" s="29" t="s">
        <v>73</v>
      </c>
      <c r="E14" s="60"/>
      <c r="F14" s="60" t="s">
        <v>49</v>
      </c>
      <c r="G14" s="76"/>
      <c r="H14" s="118">
        <f t="shared" si="1"/>
        <v>0</v>
      </c>
      <c r="I14" s="96"/>
      <c r="J14" s="112"/>
      <c r="K14" s="114"/>
      <c r="L14" s="114"/>
      <c r="M14" s="115">
        <v>2.1</v>
      </c>
      <c r="N14" s="35">
        <f t="shared" si="2"/>
        <v>2.1</v>
      </c>
      <c r="O14" s="39">
        <v>2.1</v>
      </c>
      <c r="P14" s="139"/>
      <c r="Q14" s="138">
        <v>1.37</v>
      </c>
      <c r="R14" s="2"/>
    </row>
    <row r="15" spans="1:19" ht="30" customHeight="1">
      <c r="A15" s="38">
        <v>5</v>
      </c>
      <c r="B15" s="28">
        <v>41232</v>
      </c>
      <c r="C15" s="29" t="s">
        <v>72</v>
      </c>
      <c r="D15" s="29" t="s">
        <v>81</v>
      </c>
      <c r="E15" s="60"/>
      <c r="F15" s="60" t="s">
        <v>49</v>
      </c>
      <c r="G15" s="76"/>
      <c r="H15" s="118">
        <f t="shared" si="1"/>
        <v>0</v>
      </c>
      <c r="I15" s="96"/>
      <c r="J15" s="114">
        <v>29.61</v>
      </c>
      <c r="K15" s="114"/>
      <c r="L15" s="113"/>
      <c r="M15" s="115"/>
      <c r="N15" s="35">
        <f t="shared" si="2"/>
        <v>29.61</v>
      </c>
      <c r="O15" s="39">
        <v>29.61</v>
      </c>
      <c r="P15" s="139"/>
      <c r="Q15" s="138">
        <v>19.27</v>
      </c>
      <c r="R15" s="2"/>
    </row>
    <row r="16" spans="1:19" ht="30" customHeight="1">
      <c r="A16" s="38">
        <v>6</v>
      </c>
      <c r="B16" s="28">
        <v>41246</v>
      </c>
      <c r="C16" s="29" t="s">
        <v>79</v>
      </c>
      <c r="D16" s="29" t="s">
        <v>80</v>
      </c>
      <c r="E16" s="60"/>
      <c r="F16" s="60" t="s">
        <v>49</v>
      </c>
      <c r="G16" s="76"/>
      <c r="H16" s="118">
        <f>IF($E$3="si",($H$5/$H$6*G16),IF($E$3="no",G16*$H$4,0))</f>
        <v>0</v>
      </c>
      <c r="I16" s="96"/>
      <c r="J16" s="114">
        <v>20.04</v>
      </c>
      <c r="K16" s="114"/>
      <c r="L16" s="113"/>
      <c r="M16" s="115"/>
      <c r="N16" s="35">
        <f>SUM(H16:M16)</f>
        <v>20.04</v>
      </c>
      <c r="O16" s="39">
        <v>20.04</v>
      </c>
      <c r="P16" s="139"/>
      <c r="Q16" s="138">
        <v>12.82</v>
      </c>
      <c r="R16" s="2"/>
    </row>
    <row r="17" spans="1:18" ht="30" customHeight="1">
      <c r="A17" s="38">
        <v>7</v>
      </c>
      <c r="B17" s="28">
        <v>41235</v>
      </c>
      <c r="C17" s="29" t="s">
        <v>72</v>
      </c>
      <c r="D17" s="40" t="s">
        <v>50</v>
      </c>
      <c r="E17" s="60"/>
      <c r="F17" s="60" t="s">
        <v>49</v>
      </c>
      <c r="G17" s="77"/>
      <c r="H17" s="118">
        <f t="shared" si="1"/>
        <v>0</v>
      </c>
      <c r="I17" s="96"/>
      <c r="J17" s="114">
        <v>26.19</v>
      </c>
      <c r="K17" s="114"/>
      <c r="L17" s="113"/>
      <c r="M17" s="115"/>
      <c r="N17" s="35">
        <f t="shared" ref="N17:N31" si="3">SUM(H17:M17)</f>
        <v>26.19</v>
      </c>
      <c r="O17" s="39">
        <v>26.19</v>
      </c>
      <c r="P17" s="139"/>
      <c r="Q17" s="138">
        <v>16.89</v>
      </c>
      <c r="R17" s="2"/>
    </row>
    <row r="18" spans="1:18" ht="30" customHeight="1">
      <c r="A18" s="38">
        <v>8</v>
      </c>
      <c r="B18" s="28">
        <v>41243</v>
      </c>
      <c r="C18" s="29" t="s">
        <v>82</v>
      </c>
      <c r="D18" s="40" t="s">
        <v>50</v>
      </c>
      <c r="E18" s="60"/>
      <c r="F18" s="60" t="s">
        <v>49</v>
      </c>
      <c r="G18" s="77"/>
      <c r="H18" s="118">
        <f t="shared" si="1"/>
        <v>0</v>
      </c>
      <c r="I18" s="96"/>
      <c r="J18" s="114">
        <v>39.119999999999997</v>
      </c>
      <c r="K18" s="114"/>
      <c r="L18" s="113"/>
      <c r="M18" s="115"/>
      <c r="N18" s="35">
        <f t="shared" si="3"/>
        <v>39.119999999999997</v>
      </c>
      <c r="O18" s="39">
        <v>39.119999999999997</v>
      </c>
      <c r="P18" s="139"/>
      <c r="Q18" s="138">
        <v>25.09</v>
      </c>
      <c r="R18" s="2"/>
    </row>
    <row r="19" spans="1:18" ht="30" customHeight="1">
      <c r="A19" s="38">
        <v>9</v>
      </c>
      <c r="B19" s="28">
        <v>41239</v>
      </c>
      <c r="C19" s="29" t="s">
        <v>82</v>
      </c>
      <c r="D19" s="40" t="s">
        <v>83</v>
      </c>
      <c r="E19" s="60"/>
      <c r="F19" s="60" t="s">
        <v>49</v>
      </c>
      <c r="G19" s="77"/>
      <c r="H19" s="118">
        <f t="shared" si="1"/>
        <v>0</v>
      </c>
      <c r="I19" s="96"/>
      <c r="J19" s="112"/>
      <c r="K19" s="114"/>
      <c r="L19" s="114"/>
      <c r="M19" s="115">
        <v>8.1999999999999993</v>
      </c>
      <c r="N19" s="35">
        <f t="shared" si="3"/>
        <v>8.1999999999999993</v>
      </c>
      <c r="O19" s="39">
        <v>8.1999999999999993</v>
      </c>
      <c r="P19" s="139"/>
      <c r="Q19" s="138">
        <v>5.28</v>
      </c>
      <c r="R19" s="2"/>
    </row>
    <row r="20" spans="1:18" ht="30" customHeight="1">
      <c r="A20" s="38">
        <v>10</v>
      </c>
      <c r="B20" s="28">
        <v>41239</v>
      </c>
      <c r="C20" s="29" t="s">
        <v>82</v>
      </c>
      <c r="D20" s="40" t="s">
        <v>53</v>
      </c>
      <c r="E20" s="60"/>
      <c r="F20" s="60" t="s">
        <v>49</v>
      </c>
      <c r="G20" s="77"/>
      <c r="H20" s="118">
        <f t="shared" si="1"/>
        <v>0</v>
      </c>
      <c r="I20" s="96"/>
      <c r="J20" s="112"/>
      <c r="K20" s="114"/>
      <c r="L20" s="114"/>
      <c r="M20" s="115">
        <v>42.66</v>
      </c>
      <c r="N20" s="35">
        <f t="shared" si="3"/>
        <v>42.66</v>
      </c>
      <c r="O20" s="39">
        <v>42.66</v>
      </c>
      <c r="P20" s="139"/>
      <c r="Q20" s="138">
        <v>27.4</v>
      </c>
      <c r="R20" s="2"/>
    </row>
    <row r="21" spans="1:18" ht="30" customHeight="1">
      <c r="A21" s="38">
        <v>11</v>
      </c>
      <c r="B21" s="28">
        <v>41246</v>
      </c>
      <c r="C21" s="29" t="s">
        <v>79</v>
      </c>
      <c r="D21" s="40" t="s">
        <v>75</v>
      </c>
      <c r="E21" s="60"/>
      <c r="F21" s="60" t="s">
        <v>49</v>
      </c>
      <c r="G21" s="77"/>
      <c r="H21" s="118">
        <f t="shared" si="1"/>
        <v>0</v>
      </c>
      <c r="I21" s="96"/>
      <c r="J21" s="112"/>
      <c r="K21" s="114"/>
      <c r="L21" s="114"/>
      <c r="M21" s="115"/>
      <c r="N21" s="35">
        <f t="shared" si="3"/>
        <v>0</v>
      </c>
      <c r="O21" s="39">
        <v>550</v>
      </c>
      <c r="P21" s="139"/>
      <c r="Q21" s="138">
        <v>351.23</v>
      </c>
      <c r="R21" s="2"/>
    </row>
    <row r="22" spans="1:18" ht="30" customHeight="1">
      <c r="A22" s="38">
        <v>12</v>
      </c>
      <c r="B22" s="28">
        <v>41246</v>
      </c>
      <c r="C22" s="29" t="s">
        <v>79</v>
      </c>
      <c r="D22" s="40" t="s">
        <v>84</v>
      </c>
      <c r="E22" s="60"/>
      <c r="F22" s="60" t="s">
        <v>49</v>
      </c>
      <c r="G22" s="77"/>
      <c r="H22" s="118">
        <f t="shared" si="1"/>
        <v>0</v>
      </c>
      <c r="I22" s="96"/>
      <c r="J22" s="112"/>
      <c r="K22" s="114">
        <v>523.79999999999995</v>
      </c>
      <c r="L22" s="114"/>
      <c r="M22" s="115"/>
      <c r="N22" s="35">
        <f t="shared" si="3"/>
        <v>523.79999999999995</v>
      </c>
      <c r="O22" s="39"/>
      <c r="P22" s="139"/>
      <c r="Q22" s="138">
        <v>334.62</v>
      </c>
      <c r="R22" s="2"/>
    </row>
    <row r="23" spans="1:18" ht="30" customHeight="1">
      <c r="A23" s="38">
        <v>13</v>
      </c>
      <c r="B23" s="28">
        <v>41246</v>
      </c>
      <c r="C23" s="29" t="s">
        <v>79</v>
      </c>
      <c r="D23" s="40" t="s">
        <v>85</v>
      </c>
      <c r="E23" s="60"/>
      <c r="F23" s="60" t="s">
        <v>49</v>
      </c>
      <c r="G23" s="77"/>
      <c r="H23" s="118">
        <f t="shared" si="1"/>
        <v>0</v>
      </c>
      <c r="I23" s="96"/>
      <c r="J23" s="112"/>
      <c r="K23" s="114">
        <v>7.2</v>
      </c>
      <c r="L23" s="114"/>
      <c r="M23" s="115"/>
      <c r="N23" s="35">
        <f t="shared" si="3"/>
        <v>7.2</v>
      </c>
      <c r="O23" s="39"/>
      <c r="P23" s="139"/>
      <c r="Q23" s="138">
        <v>4.5999999999999996</v>
      </c>
      <c r="R23" s="2"/>
    </row>
    <row r="24" spans="1:18" ht="30" customHeight="1">
      <c r="A24" s="38">
        <v>14</v>
      </c>
      <c r="B24" s="28">
        <v>41246</v>
      </c>
      <c r="C24" s="29" t="s">
        <v>86</v>
      </c>
      <c r="D24" s="40" t="s">
        <v>75</v>
      </c>
      <c r="E24" s="60"/>
      <c r="F24" s="60" t="s">
        <v>49</v>
      </c>
      <c r="G24" s="77"/>
      <c r="H24" s="118">
        <f t="shared" si="1"/>
        <v>0</v>
      </c>
      <c r="I24" s="96"/>
      <c r="J24" s="112"/>
      <c r="K24" s="114"/>
      <c r="L24" s="114"/>
      <c r="M24" s="115"/>
      <c r="N24" s="35">
        <f t="shared" si="3"/>
        <v>0</v>
      </c>
      <c r="O24" s="39">
        <v>100</v>
      </c>
      <c r="P24" s="139"/>
      <c r="Q24" s="138">
        <v>63.85</v>
      </c>
      <c r="R24" s="2"/>
    </row>
    <row r="25" spans="1:18" ht="30" customHeight="1">
      <c r="A25" s="38">
        <v>15</v>
      </c>
      <c r="B25" s="28">
        <v>41246</v>
      </c>
      <c r="C25" s="29" t="s">
        <v>86</v>
      </c>
      <c r="D25" s="40" t="s">
        <v>87</v>
      </c>
      <c r="E25" s="60"/>
      <c r="F25" s="60" t="s">
        <v>49</v>
      </c>
      <c r="G25" s="77"/>
      <c r="H25" s="118">
        <f t="shared" si="1"/>
        <v>0</v>
      </c>
      <c r="I25" s="96"/>
      <c r="J25" s="112"/>
      <c r="K25" s="114">
        <v>114.65</v>
      </c>
      <c r="L25" s="114"/>
      <c r="M25" s="115"/>
      <c r="N25" s="35">
        <f t="shared" si="3"/>
        <v>114.65</v>
      </c>
      <c r="O25" s="39"/>
      <c r="P25" s="139"/>
      <c r="Q25" s="138">
        <v>93.04</v>
      </c>
      <c r="R25" s="2"/>
    </row>
    <row r="26" spans="1:18" ht="30" customHeight="1">
      <c r="A26" s="38">
        <v>16</v>
      </c>
      <c r="B26" s="28">
        <v>41248</v>
      </c>
      <c r="C26" s="29" t="s">
        <v>86</v>
      </c>
      <c r="D26" s="40" t="s">
        <v>75</v>
      </c>
      <c r="E26" s="60"/>
      <c r="F26" s="60" t="s">
        <v>49</v>
      </c>
      <c r="G26" s="77"/>
      <c r="H26" s="118">
        <f t="shared" si="1"/>
        <v>0</v>
      </c>
      <c r="I26" s="96"/>
      <c r="J26" s="112"/>
      <c r="K26" s="114"/>
      <c r="L26" s="114"/>
      <c r="M26" s="115"/>
      <c r="N26" s="35">
        <f t="shared" si="3"/>
        <v>0</v>
      </c>
      <c r="O26" s="39">
        <v>500</v>
      </c>
      <c r="P26" s="139"/>
      <c r="Q26" s="138">
        <v>319.33</v>
      </c>
      <c r="R26" s="2"/>
    </row>
    <row r="27" spans="1:18" ht="30" customHeight="1">
      <c r="A27" s="38">
        <v>17</v>
      </c>
      <c r="B27" s="28">
        <v>41248</v>
      </c>
      <c r="C27" s="29" t="s">
        <v>86</v>
      </c>
      <c r="D27" s="40" t="s">
        <v>87</v>
      </c>
      <c r="E27" s="60"/>
      <c r="F27" s="60" t="s">
        <v>49</v>
      </c>
      <c r="G27" s="77"/>
      <c r="H27" s="118">
        <f t="shared" si="1"/>
        <v>0</v>
      </c>
      <c r="I27" s="96"/>
      <c r="J27" s="112"/>
      <c r="K27" s="114">
        <v>446.85</v>
      </c>
      <c r="L27" s="114"/>
      <c r="M27" s="115"/>
      <c r="N27" s="35">
        <f t="shared" si="3"/>
        <v>446.85</v>
      </c>
      <c r="O27" s="39"/>
      <c r="P27" s="139"/>
      <c r="Q27" s="138">
        <v>285.45999999999998</v>
      </c>
      <c r="R27" s="2"/>
    </row>
    <row r="28" spans="1:18" ht="30" customHeight="1">
      <c r="A28" s="38">
        <v>18</v>
      </c>
      <c r="B28" s="28"/>
      <c r="C28" s="29"/>
      <c r="D28" s="40" t="s">
        <v>96</v>
      </c>
      <c r="E28" s="60"/>
      <c r="F28" s="60"/>
      <c r="G28" s="77"/>
      <c r="H28" s="118">
        <f t="shared" si="1"/>
        <v>0</v>
      </c>
      <c r="I28" s="96"/>
      <c r="J28" s="112"/>
      <c r="K28" s="114">
        <v>52</v>
      </c>
      <c r="L28" s="114"/>
      <c r="M28" s="115"/>
      <c r="N28" s="35">
        <f t="shared" si="3"/>
        <v>52</v>
      </c>
      <c r="O28" s="39"/>
      <c r="P28" s="103"/>
      <c r="Q28" s="2">
        <v>33.21</v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118">
        <f t="shared" si="1"/>
        <v>0</v>
      </c>
      <c r="I29" s="96"/>
      <c r="J29" s="112"/>
      <c r="K29" s="114"/>
      <c r="L29" s="114"/>
      <c r="M29" s="115"/>
      <c r="N29" s="35">
        <f t="shared" si="3"/>
        <v>0</v>
      </c>
      <c r="O29" s="39"/>
      <c r="P29" s="103"/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118">
        <f t="shared" si="1"/>
        <v>0</v>
      </c>
      <c r="I30" s="96"/>
      <c r="J30" s="112"/>
      <c r="K30" s="114"/>
      <c r="L30" s="114"/>
      <c r="M30" s="115"/>
      <c r="N30" s="35">
        <f t="shared" si="3"/>
        <v>0</v>
      </c>
      <c r="O30" s="39"/>
      <c r="P30" s="103"/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118">
        <f t="shared" si="1"/>
        <v>0</v>
      </c>
      <c r="I31" s="96"/>
      <c r="J31" s="112"/>
      <c r="K31" s="114"/>
      <c r="L31" s="114"/>
      <c r="M31" s="115"/>
      <c r="N31" s="35">
        <f t="shared" si="3"/>
        <v>0</v>
      </c>
      <c r="O31" s="39"/>
      <c r="P31" s="103"/>
      <c r="R31" s="2"/>
    </row>
    <row r="32" spans="1:18" ht="30" customHeight="1">
      <c r="A32" s="38">
        <v>68</v>
      </c>
      <c r="B32" s="43"/>
      <c r="C32" s="40"/>
      <c r="D32" s="45"/>
      <c r="E32" s="41"/>
      <c r="F32" s="42"/>
      <c r="G32" s="78"/>
      <c r="H32" s="119">
        <f t="shared" ref="H32" si="4">IF($E$3="si",($H$5/$H$6*G32),IF($E$3="no",G32*$H$4,0))</f>
        <v>0</v>
      </c>
      <c r="I32" s="125"/>
      <c r="J32" s="114"/>
      <c r="K32" s="114"/>
      <c r="L32" s="114"/>
      <c r="M32" s="115"/>
      <c r="N32" s="35">
        <f t="shared" ref="N32" si="5">SUM(H32:M32)</f>
        <v>0</v>
      </c>
      <c r="O32" s="39"/>
      <c r="P32" s="103"/>
      <c r="R32" s="2"/>
    </row>
    <row r="33" spans="1:18" ht="30" customHeight="1">
      <c r="A33" s="38">
        <v>69</v>
      </c>
      <c r="B33" s="43"/>
      <c r="C33" s="40"/>
      <c r="D33" s="45"/>
      <c r="E33" s="41"/>
      <c r="F33" s="42"/>
      <c r="G33" s="78"/>
      <c r="H33" s="119">
        <f t="shared" ref="H33" si="6">IF($E$3="si",($H$5/$H$6*G33),IF($E$3="no",G33*$H$4,0))</f>
        <v>0</v>
      </c>
      <c r="I33" s="125"/>
      <c r="J33" s="114"/>
      <c r="K33" s="114"/>
      <c r="L33" s="114"/>
      <c r="M33" s="115"/>
      <c r="N33" s="35">
        <f t="shared" ref="N33" si="7">SUM(H33:M33)</f>
        <v>0</v>
      </c>
      <c r="O33" s="39"/>
      <c r="P33" s="103"/>
      <c r="R33" s="2"/>
    </row>
    <row r="34" spans="1:18" ht="30" customHeight="1">
      <c r="A34" s="38">
        <v>70</v>
      </c>
      <c r="P34" s="103"/>
      <c r="R34" s="2"/>
    </row>
    <row r="35" spans="1:18" ht="30" customHeight="1">
      <c r="A35" s="38">
        <v>71</v>
      </c>
      <c r="B35" s="54"/>
      <c r="C35" s="54"/>
      <c r="D35" s="54"/>
      <c r="E35" s="54"/>
      <c r="F35" s="54"/>
      <c r="G35" s="54"/>
      <c r="H35" s="54"/>
      <c r="I35" s="54"/>
      <c r="J35" s="79"/>
      <c r="K35" s="79"/>
      <c r="L35" s="54"/>
      <c r="M35" s="54"/>
      <c r="N35" s="54"/>
      <c r="O35" s="54"/>
      <c r="P35" s="103"/>
      <c r="R35" s="2"/>
    </row>
    <row r="36" spans="1:18">
      <c r="B36" s="66"/>
      <c r="C36" s="67"/>
      <c r="D36" s="68"/>
      <c r="E36" s="68"/>
      <c r="F36" s="69"/>
      <c r="G36" s="70"/>
      <c r="H36" s="71"/>
      <c r="I36" s="72"/>
      <c r="J36" s="79"/>
      <c r="K36" s="79"/>
      <c r="L36" s="72"/>
      <c r="M36" s="72"/>
      <c r="N36" s="73"/>
      <c r="O36" s="74"/>
      <c r="P36" s="104"/>
    </row>
    <row r="37" spans="1:18">
      <c r="A37" s="53"/>
      <c r="B37" s="64" t="s">
        <v>36</v>
      </c>
      <c r="C37" s="64"/>
      <c r="D37" s="64"/>
      <c r="E37" s="54"/>
      <c r="F37" s="54"/>
      <c r="G37" s="64" t="s">
        <v>37</v>
      </c>
      <c r="H37" s="64"/>
      <c r="I37" s="64"/>
      <c r="J37" s="79"/>
      <c r="K37" s="79"/>
      <c r="L37" s="64" t="s">
        <v>38</v>
      </c>
      <c r="M37" s="64"/>
      <c r="N37" s="64"/>
      <c r="O37" s="54"/>
      <c r="P37" s="105"/>
      <c r="Q37" s="3"/>
    </row>
    <row r="38" spans="1:18">
      <c r="A38" s="65"/>
      <c r="B38" s="54"/>
      <c r="C38" s="54"/>
      <c r="D38" s="54"/>
      <c r="E38" s="54"/>
      <c r="F38" s="54"/>
      <c r="G38" s="54"/>
      <c r="H38" s="54"/>
      <c r="I38" s="54"/>
      <c r="J38" s="79"/>
      <c r="K38" s="79"/>
      <c r="L38" s="54"/>
      <c r="M38" s="54"/>
      <c r="N38" s="54"/>
      <c r="O38" s="54"/>
      <c r="P38" s="79"/>
      <c r="Q38" s="3"/>
    </row>
    <row r="39" spans="1:18">
      <c r="A39" s="53"/>
      <c r="B39" s="54"/>
      <c r="C39" s="54"/>
      <c r="D39" s="54"/>
      <c r="E39" s="54"/>
      <c r="F39" s="54"/>
      <c r="G39" s="54"/>
      <c r="H39" s="54"/>
      <c r="I39" s="54"/>
      <c r="J39" s="79"/>
      <c r="K39" s="79"/>
      <c r="L39" s="54"/>
      <c r="M39" s="54"/>
      <c r="N39" s="54"/>
      <c r="O39" s="54"/>
      <c r="P39" s="79"/>
      <c r="Q39" s="3"/>
    </row>
    <row r="40" spans="1:18">
      <c r="A40" s="53"/>
      <c r="P40" s="79"/>
      <c r="Q40" s="3"/>
    </row>
    <row r="41" spans="1:18">
      <c r="A41" s="53"/>
      <c r="P41" s="79"/>
      <c r="Q41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M15:M18 L11:M14 H11:J31 L19:M31 K17:K31 K15 H32:M33">
      <formula1>0</formula1>
      <formula2>0</formula2>
    </dataValidation>
    <dataValidation type="textLength" operator="greaterThan" allowBlank="1" showErrorMessage="1" sqref="D36:E36 D32:E33 F17:F31">
      <formula1>1</formula1>
      <formula2>0</formula2>
    </dataValidation>
    <dataValidation type="textLength" operator="greaterThan" sqref="F36 F32:F33 G17:G31">
      <formula1>1</formula1>
      <formula2>0</formula2>
    </dataValidation>
    <dataValidation type="date" operator="greaterThanOrEqual" showErrorMessage="1" errorTitle="Data" error="Inserire una data superiore al 1/11/2000" sqref="B36 B11 B32:B33">
      <formula1>36831</formula1>
      <formula2>0</formula2>
    </dataValidation>
    <dataValidation type="textLength" operator="greaterThan" allowBlank="1" sqref="C36 C32:C3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zoomScale="47" zoomScaleNormal="47" workbookViewId="0">
      <selection activeCell="K17" sqref="K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8.1406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4.42578125" style="2" bestFit="1" customWidth="1"/>
    <col min="17" max="17" width="19.85546875" style="3" hidden="1" customWidth="1"/>
    <col min="18" max="18" width="34.7109375" style="2" customWidth="1"/>
    <col min="19" max="16384" width="9.140625" style="2"/>
  </cols>
  <sheetData>
    <row r="1" spans="1:18" s="8" customFormat="1" ht="65.25" customHeight="1">
      <c r="A1" s="4"/>
      <c r="B1" s="156" t="s">
        <v>35</v>
      </c>
      <c r="C1" s="156"/>
      <c r="D1" s="157" t="s">
        <v>48</v>
      </c>
      <c r="E1" s="157"/>
      <c r="F1" s="47" t="s">
        <v>11</v>
      </c>
      <c r="G1" s="46" t="s">
        <v>88</v>
      </c>
      <c r="L1" s="8" t="s">
        <v>2</v>
      </c>
      <c r="M1" s="3">
        <f>+P1-N7</f>
        <v>0</v>
      </c>
      <c r="N1" s="5" t="s">
        <v>24</v>
      </c>
      <c r="O1" s="6"/>
      <c r="P1" s="81">
        <f>SUM(H7:M7)</f>
        <v>1868799</v>
      </c>
      <c r="Q1" s="3" t="s">
        <v>39</v>
      </c>
      <c r="R1" s="129">
        <f>SUM(P11:P13,P15:P17)</f>
        <v>236.82000000000002</v>
      </c>
    </row>
    <row r="2" spans="1:18" s="8" customFormat="1" ht="57.75" customHeight="1">
      <c r="A2" s="4"/>
      <c r="B2" s="158" t="s">
        <v>9</v>
      </c>
      <c r="C2" s="158"/>
      <c r="D2" s="157"/>
      <c r="E2" s="157"/>
      <c r="F2" s="9"/>
      <c r="G2" s="9"/>
      <c r="N2" s="10" t="s">
        <v>33</v>
      </c>
      <c r="O2" s="11"/>
      <c r="P2" s="12"/>
      <c r="Q2" s="3" t="s">
        <v>1</v>
      </c>
      <c r="R2" s="129"/>
    </row>
    <row r="3" spans="1:18" s="8" customFormat="1" ht="35.25" customHeight="1">
      <c r="A3" s="4"/>
      <c r="B3" s="158" t="s">
        <v>10</v>
      </c>
      <c r="C3" s="158"/>
      <c r="D3" s="157" t="s">
        <v>1</v>
      </c>
      <c r="E3" s="157"/>
      <c r="N3" s="10" t="s">
        <v>32</v>
      </c>
      <c r="O3" s="11"/>
      <c r="P3" s="82">
        <f>+O7</f>
        <v>1749049</v>
      </c>
      <c r="Q3" s="13"/>
      <c r="R3" s="129">
        <f>SUM(P11:P14)</f>
        <v>221.61</v>
      </c>
    </row>
    <row r="4" spans="1:18" s="8" customFormat="1" ht="35.25" customHeight="1" thickBot="1">
      <c r="A4" s="4"/>
      <c r="D4" s="14"/>
      <c r="E4" s="14"/>
      <c r="F4" s="10" t="s">
        <v>29</v>
      </c>
      <c r="G4" s="83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29"/>
    </row>
    <row r="5" spans="1:18" s="8" customFormat="1" ht="43.5" customHeight="1" thickTop="1" thickBot="1">
      <c r="A5" s="4"/>
      <c r="B5" s="19" t="s">
        <v>12</v>
      </c>
      <c r="C5" s="20"/>
      <c r="D5" s="52" t="s">
        <v>3</v>
      </c>
      <c r="E5" s="14"/>
      <c r="F5" s="10" t="s">
        <v>30</v>
      </c>
      <c r="G5" s="83">
        <v>1.1100000000000001</v>
      </c>
      <c r="N5" s="161" t="s">
        <v>34</v>
      </c>
      <c r="O5" s="161"/>
      <c r="P5" s="84">
        <f>P1-P2-P3</f>
        <v>119750</v>
      </c>
      <c r="Q5" s="13"/>
      <c r="R5" s="129">
        <f>R1-R3</f>
        <v>15.210000000000008</v>
      </c>
    </row>
    <row r="6" spans="1:18" s="8" customFormat="1" ht="43.5" customHeight="1" thickTop="1" thickBot="1">
      <c r="A6" s="4" t="s">
        <v>62</v>
      </c>
      <c r="B6" s="85" t="s">
        <v>63</v>
      </c>
      <c r="C6" s="85"/>
      <c r="D6" s="14"/>
      <c r="E6" s="14"/>
      <c r="F6" s="10" t="s">
        <v>31</v>
      </c>
      <c r="G6" s="86">
        <v>11.11</v>
      </c>
      <c r="Q6" s="13"/>
    </row>
    <row r="7" spans="1:18" s="8" customFormat="1" ht="27" customHeight="1" thickTop="1" thickBot="1">
      <c r="A7" s="171" t="s">
        <v>41</v>
      </c>
      <c r="B7" s="172"/>
      <c r="C7" s="173"/>
      <c r="D7" s="174" t="s">
        <v>14</v>
      </c>
      <c r="E7" s="175"/>
      <c r="F7" s="175"/>
      <c r="G7" s="87">
        <f t="shared" ref="G7:O7" si="0">SUM(G11:G53)</f>
        <v>0</v>
      </c>
      <c r="H7" s="88">
        <f t="shared" si="0"/>
        <v>0</v>
      </c>
      <c r="I7" s="89">
        <f t="shared" si="0"/>
        <v>0</v>
      </c>
      <c r="J7" s="89">
        <f t="shared" si="0"/>
        <v>0</v>
      </c>
      <c r="K7" s="89">
        <f t="shared" si="0"/>
        <v>619750</v>
      </c>
      <c r="L7" s="89">
        <f t="shared" si="0"/>
        <v>0</v>
      </c>
      <c r="M7" s="90">
        <f t="shared" si="0"/>
        <v>1249049</v>
      </c>
      <c r="N7" s="91">
        <f t="shared" si="0"/>
        <v>1868799</v>
      </c>
      <c r="O7" s="92">
        <f t="shared" si="0"/>
        <v>1749049</v>
      </c>
    </row>
    <row r="8" spans="1:18" ht="36" customHeight="1" thickTop="1" thickBot="1">
      <c r="A8" s="145"/>
      <c r="B8" s="150" t="s">
        <v>13</v>
      </c>
      <c r="C8" s="150" t="s">
        <v>27</v>
      </c>
      <c r="D8" s="176" t="s">
        <v>19</v>
      </c>
      <c r="E8" s="150" t="s">
        <v>42</v>
      </c>
      <c r="F8" s="178" t="s">
        <v>43</v>
      </c>
      <c r="G8" s="168" t="s">
        <v>16</v>
      </c>
      <c r="H8" s="170" t="s">
        <v>17</v>
      </c>
      <c r="I8" s="155" t="s">
        <v>18</v>
      </c>
      <c r="J8" s="154" t="s">
        <v>20</v>
      </c>
      <c r="K8" s="154" t="s">
        <v>21</v>
      </c>
      <c r="L8" s="162" t="s">
        <v>22</v>
      </c>
      <c r="M8" s="163"/>
      <c r="N8" s="167" t="s">
        <v>24</v>
      </c>
      <c r="O8" s="153" t="s">
        <v>25</v>
      </c>
      <c r="P8" s="179" t="s">
        <v>45</v>
      </c>
      <c r="Q8" s="2"/>
    </row>
    <row r="9" spans="1:18" ht="36" customHeight="1" thickTop="1" thickBot="1">
      <c r="A9" s="145"/>
      <c r="B9" s="150" t="s">
        <v>40</v>
      </c>
      <c r="C9" s="150"/>
      <c r="D9" s="177"/>
      <c r="E9" s="150"/>
      <c r="F9" s="178"/>
      <c r="G9" s="169"/>
      <c r="H9" s="170" t="s">
        <v>5</v>
      </c>
      <c r="I9" s="155" t="s">
        <v>5</v>
      </c>
      <c r="J9" s="155"/>
      <c r="K9" s="155" t="s">
        <v>4</v>
      </c>
      <c r="L9" s="182" t="s">
        <v>23</v>
      </c>
      <c r="M9" s="184" t="s">
        <v>28</v>
      </c>
      <c r="N9" s="167"/>
      <c r="O9" s="153"/>
      <c r="P9" s="180"/>
      <c r="Q9" s="2"/>
    </row>
    <row r="10" spans="1:18" ht="37.5" customHeight="1" thickTop="1" thickBot="1">
      <c r="A10" s="145"/>
      <c r="B10" s="150"/>
      <c r="C10" s="150"/>
      <c r="D10" s="177"/>
      <c r="E10" s="150"/>
      <c r="F10" s="178"/>
      <c r="G10" s="93" t="s">
        <v>0</v>
      </c>
      <c r="H10" s="170"/>
      <c r="I10" s="155"/>
      <c r="J10" s="155"/>
      <c r="K10" s="155"/>
      <c r="L10" s="183"/>
      <c r="M10" s="185"/>
      <c r="N10" s="167"/>
      <c r="O10" s="153"/>
      <c r="P10" s="181"/>
      <c r="Q10" s="2"/>
    </row>
    <row r="11" spans="1:18" ht="30" customHeight="1" thickTop="1">
      <c r="A11" s="27">
        <v>1</v>
      </c>
      <c r="B11" s="43">
        <v>41220</v>
      </c>
      <c r="C11" s="29" t="s">
        <v>56</v>
      </c>
      <c r="D11" s="29" t="s">
        <v>59</v>
      </c>
      <c r="E11" s="60"/>
      <c r="F11" s="60" t="s">
        <v>58</v>
      </c>
      <c r="G11" s="75"/>
      <c r="H11" s="116">
        <f>IF($E$3="si",($H$5/$H$6*G11),IF($E$3="no",G11*$H$4,0))</f>
        <v>0</v>
      </c>
      <c r="I11" s="62"/>
      <c r="J11" s="109"/>
      <c r="K11" s="110"/>
      <c r="L11" s="31"/>
      <c r="M11" s="111">
        <v>780450</v>
      </c>
      <c r="N11" s="35">
        <f>SUM(H11:M11)</f>
        <v>780450</v>
      </c>
      <c r="O11" s="36">
        <v>780450</v>
      </c>
      <c r="P11" s="100">
        <v>98.89</v>
      </c>
      <c r="Q11" s="2"/>
      <c r="R11" s="2">
        <v>64.98</v>
      </c>
    </row>
    <row r="12" spans="1:18" ht="30" customHeight="1">
      <c r="A12" s="38">
        <v>2</v>
      </c>
      <c r="B12" s="43">
        <v>41220</v>
      </c>
      <c r="C12" s="29" t="s">
        <v>56</v>
      </c>
      <c r="D12" s="40" t="s">
        <v>60</v>
      </c>
      <c r="E12" s="60"/>
      <c r="F12" s="60" t="s">
        <v>58</v>
      </c>
      <c r="G12" s="76"/>
      <c r="H12" s="117">
        <f>IF($E$3="si",($H$5/$H$6*G12),IF($E$3="no",G12*$H$4,0))</f>
        <v>0</v>
      </c>
      <c r="I12" s="63"/>
      <c r="J12" s="112"/>
      <c r="K12" s="113"/>
      <c r="L12" s="114"/>
      <c r="M12" s="115">
        <v>401099</v>
      </c>
      <c r="N12" s="35">
        <v>401099</v>
      </c>
      <c r="O12" s="39">
        <v>401099</v>
      </c>
      <c r="P12" s="100">
        <v>50.83</v>
      </c>
      <c r="Q12" s="2"/>
      <c r="R12" s="2">
        <v>33.229999999999997</v>
      </c>
    </row>
    <row r="13" spans="1:18" ht="30" customHeight="1">
      <c r="A13" s="38">
        <v>3</v>
      </c>
      <c r="B13" s="28">
        <v>41221</v>
      </c>
      <c r="C13" s="29" t="s">
        <v>56</v>
      </c>
      <c r="D13" s="29" t="s">
        <v>57</v>
      </c>
      <c r="E13" s="60"/>
      <c r="F13" s="60" t="s">
        <v>58</v>
      </c>
      <c r="G13" s="76"/>
      <c r="H13" s="117">
        <f t="shared" ref="H13:H15" si="1">IF($E$3="si",($H$5/$H$6*G13),IF($E$3="no",G13*$H$4,0))</f>
        <v>0</v>
      </c>
      <c r="I13" s="63"/>
      <c r="J13" s="112"/>
      <c r="K13" s="114"/>
      <c r="L13" s="114"/>
      <c r="M13" s="115">
        <v>67500</v>
      </c>
      <c r="N13" s="35">
        <f>SUM(H13:M13)</f>
        <v>67500</v>
      </c>
      <c r="O13" s="39">
        <v>67500</v>
      </c>
      <c r="P13" s="100">
        <v>8.5500000000000007</v>
      </c>
      <c r="Q13" s="2"/>
      <c r="R13" s="2">
        <v>5.62</v>
      </c>
    </row>
    <row r="14" spans="1:18" ht="30" customHeight="1">
      <c r="A14" s="38">
        <v>4</v>
      </c>
      <c r="B14" s="28">
        <v>41221</v>
      </c>
      <c r="C14" s="29" t="s">
        <v>56</v>
      </c>
      <c r="D14" s="29" t="s">
        <v>51</v>
      </c>
      <c r="E14" s="60"/>
      <c r="F14" s="60" t="s">
        <v>58</v>
      </c>
      <c r="G14" s="76"/>
      <c r="H14" s="117">
        <f t="shared" si="1"/>
        <v>0</v>
      </c>
      <c r="I14" s="63"/>
      <c r="J14" s="112"/>
      <c r="K14" s="114"/>
      <c r="L14" s="114"/>
      <c r="M14" s="115"/>
      <c r="N14" s="35">
        <f t="shared" ref="N14:N15" si="2">SUM(H14:M14)</f>
        <v>0</v>
      </c>
      <c r="O14" s="39">
        <v>500000</v>
      </c>
      <c r="P14" s="100">
        <v>63.34</v>
      </c>
      <c r="Q14" s="2"/>
      <c r="R14" s="2">
        <v>41.59</v>
      </c>
    </row>
    <row r="15" spans="1:18" ht="30" customHeight="1">
      <c r="A15" s="38">
        <v>5</v>
      </c>
      <c r="B15" s="28">
        <v>41221</v>
      </c>
      <c r="C15" s="29" t="s">
        <v>56</v>
      </c>
      <c r="D15" s="29" t="s">
        <v>61</v>
      </c>
      <c r="E15" s="60"/>
      <c r="F15" s="60" t="s">
        <v>58</v>
      </c>
      <c r="G15" s="76"/>
      <c r="H15" s="117">
        <f t="shared" si="1"/>
        <v>0</v>
      </c>
      <c r="I15" s="63"/>
      <c r="J15" s="112"/>
      <c r="K15" s="114">
        <v>150000</v>
      </c>
      <c r="L15" s="114"/>
      <c r="M15" s="115"/>
      <c r="N15" s="35">
        <f t="shared" si="2"/>
        <v>150000</v>
      </c>
      <c r="O15" s="39"/>
      <c r="P15" s="100">
        <v>19</v>
      </c>
      <c r="Q15" s="2"/>
      <c r="R15" s="2">
        <v>12.15</v>
      </c>
    </row>
    <row r="16" spans="1:18" ht="30" customHeight="1">
      <c r="A16" s="38">
        <v>6</v>
      </c>
      <c r="B16" s="28">
        <v>41220</v>
      </c>
      <c r="C16" s="29" t="s">
        <v>56</v>
      </c>
      <c r="D16" s="94" t="s">
        <v>67</v>
      </c>
      <c r="E16" s="94"/>
      <c r="F16" s="95" t="s">
        <v>58</v>
      </c>
      <c r="G16" s="98"/>
      <c r="H16" s="117">
        <f t="shared" ref="H16:H37" si="3">IF($D$3="si",($G$5/$G$6*G16),IF($D$3="no",G16*$G$4,0))</f>
        <v>0</v>
      </c>
      <c r="I16" s="44"/>
      <c r="J16" s="114"/>
      <c r="K16" s="114">
        <v>240750</v>
      </c>
      <c r="L16" s="114"/>
      <c r="M16" s="115"/>
      <c r="N16" s="35">
        <f t="shared" ref="N16:N24" si="4">SUM(H16:M16)</f>
        <v>240750</v>
      </c>
      <c r="O16" s="39"/>
      <c r="P16" s="100">
        <v>30.52</v>
      </c>
      <c r="Q16" s="2"/>
      <c r="R16" s="2">
        <v>19.489999999999998</v>
      </c>
    </row>
    <row r="17" spans="1:18" ht="30" customHeight="1">
      <c r="A17" s="38">
        <v>7</v>
      </c>
      <c r="B17" s="28"/>
      <c r="C17" s="40"/>
      <c r="D17" s="94" t="s">
        <v>95</v>
      </c>
      <c r="E17" s="94"/>
      <c r="F17" s="41" t="s">
        <v>58</v>
      </c>
      <c r="G17" s="98"/>
      <c r="H17" s="117">
        <f t="shared" si="3"/>
        <v>0</v>
      </c>
      <c r="I17" s="44"/>
      <c r="J17" s="114"/>
      <c r="K17" s="114">
        <v>229000</v>
      </c>
      <c r="L17" s="114"/>
      <c r="M17" s="115"/>
      <c r="N17" s="35">
        <f t="shared" si="4"/>
        <v>229000</v>
      </c>
      <c r="O17" s="39"/>
      <c r="P17" s="100">
        <v>29.03</v>
      </c>
      <c r="Q17" s="2"/>
      <c r="R17" s="2">
        <v>18.54</v>
      </c>
    </row>
    <row r="18" spans="1:18" ht="30" customHeight="1">
      <c r="A18" s="38">
        <v>8</v>
      </c>
      <c r="B18" s="28"/>
      <c r="C18" s="40"/>
      <c r="D18" s="94"/>
      <c r="E18" s="94"/>
      <c r="F18" s="41"/>
      <c r="G18" s="98"/>
      <c r="H18" s="117">
        <f t="shared" si="3"/>
        <v>0</v>
      </c>
      <c r="I18" s="44"/>
      <c r="J18" s="114"/>
      <c r="K18" s="114"/>
      <c r="L18" s="114"/>
      <c r="M18" s="115"/>
      <c r="N18" s="35">
        <f t="shared" si="4"/>
        <v>0</v>
      </c>
      <c r="O18" s="39"/>
      <c r="P18" s="100"/>
      <c r="Q18" s="2"/>
    </row>
    <row r="19" spans="1:18" ht="30" hidden="1" customHeight="1">
      <c r="A19" s="38">
        <v>9</v>
      </c>
      <c r="B19" s="28"/>
      <c r="C19" s="40"/>
      <c r="D19" s="94"/>
      <c r="E19" s="94"/>
      <c r="F19" s="40"/>
      <c r="G19" s="98"/>
      <c r="H19" s="96">
        <f t="shared" si="3"/>
        <v>0</v>
      </c>
      <c r="I19" s="30"/>
      <c r="J19" s="32"/>
      <c r="K19" s="33"/>
      <c r="L19" s="33"/>
      <c r="M19" s="34"/>
      <c r="N19" s="35">
        <f t="shared" si="4"/>
        <v>0</v>
      </c>
      <c r="O19" s="39"/>
      <c r="P19" s="100"/>
      <c r="Q19" s="2"/>
    </row>
    <row r="20" spans="1:18" ht="30" hidden="1" customHeight="1">
      <c r="A20" s="38">
        <v>10</v>
      </c>
      <c r="B20" s="28"/>
      <c r="C20" s="40"/>
      <c r="D20" s="94"/>
      <c r="E20" s="94"/>
      <c r="F20" s="40"/>
      <c r="G20" s="98"/>
      <c r="H20" s="96">
        <f t="shared" si="3"/>
        <v>0</v>
      </c>
      <c r="I20" s="31"/>
      <c r="J20" s="31"/>
      <c r="K20" s="97"/>
      <c r="L20" s="33"/>
      <c r="M20" s="34"/>
      <c r="N20" s="35">
        <f t="shared" si="4"/>
        <v>0</v>
      </c>
      <c r="O20" s="39"/>
      <c r="P20" s="100"/>
      <c r="Q20" s="2"/>
    </row>
    <row r="21" spans="1:18" ht="30" hidden="1" customHeight="1">
      <c r="A21" s="38">
        <v>11</v>
      </c>
      <c r="B21" s="43"/>
      <c r="C21" s="40"/>
      <c r="D21" s="45"/>
      <c r="E21" s="41"/>
      <c r="F21" s="42"/>
      <c r="G21" s="98"/>
      <c r="H21" s="96">
        <f t="shared" si="3"/>
        <v>0</v>
      </c>
      <c r="I21" s="44"/>
      <c r="J21" s="32"/>
      <c r="K21" s="33"/>
      <c r="L21" s="33"/>
      <c r="M21" s="34"/>
      <c r="N21" s="35">
        <f t="shared" si="4"/>
        <v>0</v>
      </c>
      <c r="O21" s="39"/>
      <c r="P21" s="100"/>
      <c r="Q21" s="2"/>
    </row>
    <row r="22" spans="1:18" ht="30" hidden="1" customHeight="1">
      <c r="A22" s="38">
        <v>12</v>
      </c>
      <c r="B22" s="43"/>
      <c r="C22" s="40"/>
      <c r="D22" s="45"/>
      <c r="E22" s="41"/>
      <c r="F22" s="42"/>
      <c r="G22" s="98"/>
      <c r="H22" s="96">
        <f t="shared" si="3"/>
        <v>0</v>
      </c>
      <c r="I22" s="44"/>
      <c r="J22" s="32"/>
      <c r="K22" s="33"/>
      <c r="L22" s="33"/>
      <c r="M22" s="34"/>
      <c r="N22" s="35">
        <f t="shared" si="4"/>
        <v>0</v>
      </c>
      <c r="O22" s="39"/>
      <c r="P22" s="100"/>
      <c r="Q22" s="2"/>
    </row>
    <row r="23" spans="1:18" ht="30" hidden="1" customHeight="1">
      <c r="A23" s="38">
        <v>13</v>
      </c>
      <c r="B23" s="43"/>
      <c r="C23" s="40"/>
      <c r="D23" s="45"/>
      <c r="E23" s="41"/>
      <c r="F23" s="42"/>
      <c r="G23" s="98"/>
      <c r="H23" s="96">
        <f t="shared" si="3"/>
        <v>0</v>
      </c>
      <c r="I23" s="44"/>
      <c r="J23" s="32"/>
      <c r="K23" s="33"/>
      <c r="L23" s="33"/>
      <c r="M23" s="34"/>
      <c r="N23" s="35">
        <f t="shared" si="4"/>
        <v>0</v>
      </c>
      <c r="O23" s="39"/>
      <c r="P23" s="100"/>
      <c r="Q23" s="2"/>
    </row>
    <row r="24" spans="1:18" ht="30" hidden="1" customHeight="1">
      <c r="A24" s="38">
        <v>14</v>
      </c>
      <c r="B24" s="43"/>
      <c r="C24" s="40"/>
      <c r="D24" s="45"/>
      <c r="E24" s="41"/>
      <c r="F24" s="42"/>
      <c r="G24" s="98"/>
      <c r="H24" s="96">
        <f t="shared" si="3"/>
        <v>0</v>
      </c>
      <c r="I24" s="44"/>
      <c r="J24" s="32"/>
      <c r="K24" s="33"/>
      <c r="L24" s="33"/>
      <c r="M24" s="34"/>
      <c r="N24" s="35">
        <f t="shared" si="4"/>
        <v>0</v>
      </c>
      <c r="O24" s="39"/>
      <c r="P24" s="100"/>
      <c r="Q24" s="2"/>
    </row>
    <row r="25" spans="1:18" ht="30" hidden="1" customHeight="1">
      <c r="A25" s="38">
        <v>15</v>
      </c>
      <c r="B25" s="43"/>
      <c r="C25" s="40"/>
      <c r="D25" s="45"/>
      <c r="E25" s="41"/>
      <c r="F25" s="42"/>
      <c r="G25" s="98"/>
      <c r="H25" s="96">
        <f t="shared" si="3"/>
        <v>0</v>
      </c>
      <c r="I25" s="44"/>
      <c r="J25" s="32"/>
      <c r="K25" s="33"/>
      <c r="L25" s="33"/>
      <c r="M25" s="34"/>
      <c r="N25" s="35">
        <f>SUM(H25:M25)</f>
        <v>0</v>
      </c>
      <c r="O25" s="39"/>
      <c r="P25" s="100"/>
      <c r="Q25" s="2"/>
    </row>
    <row r="26" spans="1:18" ht="30" hidden="1" customHeight="1">
      <c r="A26" s="38">
        <v>16</v>
      </c>
      <c r="B26" s="43"/>
      <c r="C26" s="40"/>
      <c r="D26" s="45"/>
      <c r="E26" s="41"/>
      <c r="F26" s="42"/>
      <c r="G26" s="98"/>
      <c r="H26" s="96">
        <f t="shared" si="3"/>
        <v>0</v>
      </c>
      <c r="I26" s="44"/>
      <c r="J26" s="32"/>
      <c r="K26" s="33"/>
      <c r="L26" s="33"/>
      <c r="M26" s="34"/>
      <c r="N26" s="35">
        <f t="shared" ref="N26:N36" si="5">SUM(H26:M26)</f>
        <v>0</v>
      </c>
      <c r="O26" s="39"/>
      <c r="P26" s="100"/>
      <c r="Q26" s="2"/>
    </row>
    <row r="27" spans="1:18" ht="30" hidden="1" customHeight="1">
      <c r="A27" s="38">
        <v>17</v>
      </c>
      <c r="B27" s="43"/>
      <c r="C27" s="40"/>
      <c r="D27" s="45"/>
      <c r="E27" s="41"/>
      <c r="F27" s="42"/>
      <c r="G27" s="98"/>
      <c r="H27" s="96">
        <f t="shared" si="3"/>
        <v>0</v>
      </c>
      <c r="I27" s="44"/>
      <c r="J27" s="32"/>
      <c r="K27" s="33"/>
      <c r="L27" s="33"/>
      <c r="M27" s="34"/>
      <c r="N27" s="35">
        <f t="shared" si="5"/>
        <v>0</v>
      </c>
      <c r="O27" s="39"/>
      <c r="P27" s="100"/>
      <c r="Q27" s="2"/>
    </row>
    <row r="28" spans="1:18" ht="30" hidden="1" customHeight="1">
      <c r="A28" s="38">
        <v>18</v>
      </c>
      <c r="B28" s="43"/>
      <c r="C28" s="40"/>
      <c r="D28" s="45"/>
      <c r="E28" s="41"/>
      <c r="F28" s="42"/>
      <c r="G28" s="98"/>
      <c r="H28" s="96">
        <f t="shared" si="3"/>
        <v>0</v>
      </c>
      <c r="I28" s="44"/>
      <c r="J28" s="32"/>
      <c r="K28" s="33"/>
      <c r="L28" s="33"/>
      <c r="M28" s="34"/>
      <c r="N28" s="35">
        <f t="shared" si="5"/>
        <v>0</v>
      </c>
      <c r="O28" s="39"/>
      <c r="P28" s="100"/>
      <c r="Q28" s="2"/>
    </row>
    <row r="29" spans="1:18" ht="30" hidden="1" customHeight="1">
      <c r="A29" s="38">
        <v>19</v>
      </c>
      <c r="B29" s="43"/>
      <c r="C29" s="40"/>
      <c r="D29" s="45"/>
      <c r="E29" s="41"/>
      <c r="F29" s="42"/>
      <c r="G29" s="98"/>
      <c r="H29" s="96">
        <f t="shared" si="3"/>
        <v>0</v>
      </c>
      <c r="I29" s="44"/>
      <c r="J29" s="32"/>
      <c r="K29" s="33"/>
      <c r="L29" s="33"/>
      <c r="M29" s="34"/>
      <c r="N29" s="35">
        <f t="shared" si="5"/>
        <v>0</v>
      </c>
      <c r="O29" s="39"/>
      <c r="P29" s="100"/>
      <c r="Q29" s="2"/>
    </row>
    <row r="30" spans="1:18" ht="30" hidden="1" customHeight="1">
      <c r="A30" s="38">
        <v>20</v>
      </c>
      <c r="B30" s="43"/>
      <c r="C30" s="40"/>
      <c r="D30" s="45"/>
      <c r="E30" s="41"/>
      <c r="F30" s="42"/>
      <c r="G30" s="98"/>
      <c r="H30" s="96">
        <f t="shared" si="3"/>
        <v>0</v>
      </c>
      <c r="I30" s="44"/>
      <c r="J30" s="32"/>
      <c r="K30" s="33"/>
      <c r="L30" s="33"/>
      <c r="M30" s="34"/>
      <c r="N30" s="35">
        <f t="shared" si="5"/>
        <v>0</v>
      </c>
      <c r="O30" s="39"/>
      <c r="P30" s="100"/>
      <c r="Q30" s="2"/>
    </row>
    <row r="31" spans="1:18" ht="30" hidden="1" customHeight="1">
      <c r="A31" s="38">
        <v>21</v>
      </c>
      <c r="B31" s="43"/>
      <c r="C31" s="40"/>
      <c r="D31" s="45"/>
      <c r="E31" s="41"/>
      <c r="F31" s="42"/>
      <c r="G31" s="98"/>
      <c r="H31" s="96">
        <f t="shared" si="3"/>
        <v>0</v>
      </c>
      <c r="I31" s="44"/>
      <c r="J31" s="32"/>
      <c r="K31" s="33"/>
      <c r="L31" s="33"/>
      <c r="M31" s="34"/>
      <c r="N31" s="35">
        <f t="shared" si="5"/>
        <v>0</v>
      </c>
      <c r="O31" s="39"/>
      <c r="P31" s="100"/>
      <c r="Q31" s="2"/>
    </row>
    <row r="32" spans="1:18" ht="30" hidden="1" customHeight="1">
      <c r="A32" s="38">
        <v>22</v>
      </c>
      <c r="B32" s="43"/>
      <c r="C32" s="40"/>
      <c r="D32" s="45"/>
      <c r="E32" s="41"/>
      <c r="F32" s="42"/>
      <c r="G32" s="98"/>
      <c r="H32" s="96">
        <f t="shared" si="3"/>
        <v>0</v>
      </c>
      <c r="I32" s="44"/>
      <c r="J32" s="32"/>
      <c r="K32" s="33"/>
      <c r="L32" s="33"/>
      <c r="M32" s="34"/>
      <c r="N32" s="35">
        <f t="shared" si="5"/>
        <v>0</v>
      </c>
      <c r="O32" s="39"/>
      <c r="P32" s="100"/>
      <c r="Q32" s="2"/>
    </row>
    <row r="33" spans="1:17" ht="30" hidden="1" customHeight="1">
      <c r="A33" s="38">
        <v>23</v>
      </c>
      <c r="B33" s="43"/>
      <c r="C33" s="40"/>
      <c r="D33" s="45"/>
      <c r="E33" s="41"/>
      <c r="F33" s="42"/>
      <c r="G33" s="98"/>
      <c r="H33" s="96">
        <f t="shared" si="3"/>
        <v>0</v>
      </c>
      <c r="I33" s="44"/>
      <c r="J33" s="32"/>
      <c r="K33" s="33"/>
      <c r="L33" s="33"/>
      <c r="M33" s="34"/>
      <c r="N33" s="35">
        <f t="shared" si="5"/>
        <v>0</v>
      </c>
      <c r="O33" s="39"/>
      <c r="P33" s="100"/>
      <c r="Q33" s="2"/>
    </row>
    <row r="34" spans="1:17" ht="30" hidden="1" customHeight="1">
      <c r="A34" s="38">
        <v>24</v>
      </c>
      <c r="B34" s="43"/>
      <c r="C34" s="40"/>
      <c r="D34" s="45"/>
      <c r="E34" s="41"/>
      <c r="F34" s="42"/>
      <c r="G34" s="98"/>
      <c r="H34" s="96">
        <f t="shared" si="3"/>
        <v>0</v>
      </c>
      <c r="I34" s="44"/>
      <c r="J34" s="32"/>
      <c r="K34" s="33"/>
      <c r="L34" s="33"/>
      <c r="M34" s="34"/>
      <c r="N34" s="35">
        <f t="shared" si="5"/>
        <v>0</v>
      </c>
      <c r="O34" s="39"/>
      <c r="P34" s="100"/>
      <c r="Q34" s="2"/>
    </row>
    <row r="35" spans="1:17" ht="30" hidden="1" customHeight="1">
      <c r="A35" s="38">
        <v>25</v>
      </c>
      <c r="B35" s="43"/>
      <c r="C35" s="40"/>
      <c r="D35" s="45"/>
      <c r="E35" s="41"/>
      <c r="F35" s="42"/>
      <c r="G35" s="98"/>
      <c r="H35" s="96">
        <f>IF($D$3="si",($G$5/$G$6*G35),IF($D$3="no",G35*$G$4,0))</f>
        <v>0</v>
      </c>
      <c r="I35" s="44"/>
      <c r="J35" s="32"/>
      <c r="K35" s="33"/>
      <c r="L35" s="33"/>
      <c r="M35" s="34"/>
      <c r="N35" s="35">
        <f t="shared" si="5"/>
        <v>0</v>
      </c>
      <c r="O35" s="39"/>
      <c r="P35" s="100"/>
      <c r="Q35" s="2"/>
    </row>
    <row r="36" spans="1:17" ht="30" hidden="1" customHeight="1">
      <c r="A36" s="38">
        <v>26</v>
      </c>
      <c r="B36" s="43"/>
      <c r="C36" s="40"/>
      <c r="D36" s="45"/>
      <c r="E36" s="41"/>
      <c r="F36" s="42"/>
      <c r="G36" s="98"/>
      <c r="H36" s="96">
        <f t="shared" si="3"/>
        <v>0</v>
      </c>
      <c r="I36" s="44"/>
      <c r="J36" s="32"/>
      <c r="K36" s="33"/>
      <c r="L36" s="33"/>
      <c r="M36" s="34"/>
      <c r="N36" s="35">
        <f t="shared" si="5"/>
        <v>0</v>
      </c>
      <c r="O36" s="39"/>
      <c r="P36" s="100"/>
      <c r="Q36" s="2"/>
    </row>
    <row r="37" spans="1:17" ht="30" hidden="1" customHeight="1">
      <c r="A37" s="38">
        <v>27</v>
      </c>
      <c r="B37" s="43"/>
      <c r="C37" s="40"/>
      <c r="D37" s="45"/>
      <c r="E37" s="41"/>
      <c r="F37" s="42"/>
      <c r="G37" s="98"/>
      <c r="H37" s="96">
        <f t="shared" si="3"/>
        <v>0</v>
      </c>
      <c r="I37" s="44"/>
      <c r="J37" s="32"/>
      <c r="K37" s="33"/>
      <c r="L37" s="33"/>
      <c r="M37" s="34"/>
      <c r="N37" s="35">
        <f>SUM(H37:M37)</f>
        <v>0</v>
      </c>
      <c r="O37" s="39"/>
      <c r="P37" s="100"/>
      <c r="Q37" s="2"/>
    </row>
    <row r="38" spans="1:17" ht="30" hidden="1" customHeight="1">
      <c r="A38" s="38">
        <v>28</v>
      </c>
      <c r="B38" s="43"/>
      <c r="C38" s="40"/>
      <c r="D38" s="45"/>
      <c r="E38" s="41"/>
      <c r="F38" s="42"/>
      <c r="G38" s="98"/>
      <c r="H38" s="96">
        <f>IF($D$3="si",($G$5/$G$6*G38),IF($D$3="no",G38*$G$4,0))</f>
        <v>0</v>
      </c>
      <c r="I38" s="44"/>
      <c r="J38" s="32"/>
      <c r="K38" s="33"/>
      <c r="L38" s="33"/>
      <c r="M38" s="34"/>
      <c r="N38" s="35">
        <f t="shared" ref="N38:N53" si="6">SUM(H38:M38)</f>
        <v>0</v>
      </c>
      <c r="O38" s="39"/>
      <c r="P38" s="100"/>
      <c r="Q38" s="2"/>
    </row>
    <row r="39" spans="1:17" ht="30" hidden="1" customHeight="1">
      <c r="A39" s="38">
        <v>29</v>
      </c>
      <c r="B39" s="43"/>
      <c r="C39" s="40"/>
      <c r="D39" s="45"/>
      <c r="E39" s="41"/>
      <c r="F39" s="42"/>
      <c r="G39" s="98"/>
      <c r="H39" s="96">
        <f t="shared" ref="H39:H53" si="7">IF($D$3="si",($G$5/$G$6*G39),IF($D$3="no",G39*$G$4,0))</f>
        <v>0</v>
      </c>
      <c r="I39" s="44"/>
      <c r="J39" s="32"/>
      <c r="K39" s="33"/>
      <c r="L39" s="33"/>
      <c r="M39" s="34"/>
      <c r="N39" s="35">
        <f t="shared" si="6"/>
        <v>0</v>
      </c>
      <c r="O39" s="39"/>
      <c r="P39" s="100"/>
      <c r="Q39" s="2"/>
    </row>
    <row r="40" spans="1:17" ht="30" hidden="1" customHeight="1">
      <c r="A40" s="38">
        <v>30</v>
      </c>
      <c r="B40" s="43"/>
      <c r="C40" s="40"/>
      <c r="D40" s="45"/>
      <c r="E40" s="41"/>
      <c r="F40" s="42"/>
      <c r="G40" s="98"/>
      <c r="H40" s="96">
        <f t="shared" si="7"/>
        <v>0</v>
      </c>
      <c r="I40" s="44"/>
      <c r="J40" s="32"/>
      <c r="K40" s="33"/>
      <c r="L40" s="33"/>
      <c r="M40" s="34"/>
      <c r="N40" s="35">
        <f t="shared" si="6"/>
        <v>0</v>
      </c>
      <c r="O40" s="39"/>
      <c r="P40" s="100"/>
      <c r="Q40" s="2"/>
    </row>
    <row r="41" spans="1:17" ht="30" hidden="1" customHeight="1">
      <c r="A41" s="38">
        <v>31</v>
      </c>
      <c r="B41" s="43"/>
      <c r="C41" s="40"/>
      <c r="D41" s="45"/>
      <c r="E41" s="41"/>
      <c r="F41" s="42"/>
      <c r="G41" s="98"/>
      <c r="H41" s="96">
        <f t="shared" si="7"/>
        <v>0</v>
      </c>
      <c r="I41" s="44"/>
      <c r="J41" s="32"/>
      <c r="K41" s="33"/>
      <c r="L41" s="33"/>
      <c r="M41" s="34"/>
      <c r="N41" s="35">
        <f t="shared" si="6"/>
        <v>0</v>
      </c>
      <c r="O41" s="39"/>
      <c r="P41" s="100"/>
      <c r="Q41" s="2"/>
    </row>
    <row r="42" spans="1:17" ht="30" hidden="1" customHeight="1">
      <c r="A42" s="38">
        <v>32</v>
      </c>
      <c r="B42" s="43"/>
      <c r="C42" s="40"/>
      <c r="D42" s="45"/>
      <c r="E42" s="41"/>
      <c r="F42" s="42"/>
      <c r="G42" s="98"/>
      <c r="H42" s="96">
        <f t="shared" si="7"/>
        <v>0</v>
      </c>
      <c r="I42" s="44"/>
      <c r="J42" s="32"/>
      <c r="K42" s="33"/>
      <c r="L42" s="33"/>
      <c r="M42" s="34"/>
      <c r="N42" s="35">
        <f t="shared" si="6"/>
        <v>0</v>
      </c>
      <c r="O42" s="39"/>
      <c r="P42" s="100"/>
      <c r="Q42" s="2"/>
    </row>
    <row r="43" spans="1:17" ht="30" hidden="1" customHeight="1">
      <c r="A43" s="38">
        <v>33</v>
      </c>
      <c r="B43" s="43"/>
      <c r="C43" s="40"/>
      <c r="D43" s="45"/>
      <c r="E43" s="41"/>
      <c r="F43" s="42"/>
      <c r="G43" s="98"/>
      <c r="H43" s="96">
        <f t="shared" si="7"/>
        <v>0</v>
      </c>
      <c r="I43" s="44"/>
      <c r="J43" s="32"/>
      <c r="K43" s="33"/>
      <c r="L43" s="33"/>
      <c r="M43" s="34"/>
      <c r="N43" s="35">
        <f t="shared" si="6"/>
        <v>0</v>
      </c>
      <c r="O43" s="39"/>
      <c r="P43" s="100"/>
      <c r="Q43" s="2"/>
    </row>
    <row r="44" spans="1:17" ht="30" hidden="1" customHeight="1">
      <c r="A44" s="38">
        <v>34</v>
      </c>
      <c r="B44" s="43"/>
      <c r="C44" s="40"/>
      <c r="D44" s="45"/>
      <c r="E44" s="41"/>
      <c r="F44" s="42"/>
      <c r="G44" s="98"/>
      <c r="H44" s="96">
        <f t="shared" si="7"/>
        <v>0</v>
      </c>
      <c r="I44" s="44"/>
      <c r="J44" s="32"/>
      <c r="K44" s="33"/>
      <c r="L44" s="33"/>
      <c r="M44" s="34"/>
      <c r="N44" s="35">
        <f t="shared" si="6"/>
        <v>0</v>
      </c>
      <c r="O44" s="39"/>
      <c r="P44" s="100"/>
      <c r="Q44" s="2"/>
    </row>
    <row r="45" spans="1:17" ht="30" hidden="1" customHeight="1">
      <c r="A45" s="38">
        <v>35</v>
      </c>
      <c r="B45" s="43"/>
      <c r="C45" s="40"/>
      <c r="D45" s="45"/>
      <c r="E45" s="41"/>
      <c r="F45" s="42"/>
      <c r="G45" s="98"/>
      <c r="H45" s="96">
        <f t="shared" si="7"/>
        <v>0</v>
      </c>
      <c r="I45" s="44"/>
      <c r="J45" s="32"/>
      <c r="K45" s="33"/>
      <c r="L45" s="33"/>
      <c r="M45" s="34"/>
      <c r="N45" s="35">
        <f t="shared" si="6"/>
        <v>0</v>
      </c>
      <c r="O45" s="39"/>
      <c r="P45" s="100"/>
      <c r="Q45" s="2"/>
    </row>
    <row r="46" spans="1:17" ht="30" hidden="1" customHeight="1">
      <c r="A46" s="38">
        <v>36</v>
      </c>
      <c r="B46" s="43"/>
      <c r="C46" s="40"/>
      <c r="D46" s="45"/>
      <c r="E46" s="41"/>
      <c r="F46" s="42"/>
      <c r="G46" s="98"/>
      <c r="H46" s="96">
        <f t="shared" si="7"/>
        <v>0</v>
      </c>
      <c r="I46" s="44"/>
      <c r="J46" s="32"/>
      <c r="K46" s="33"/>
      <c r="L46" s="33"/>
      <c r="M46" s="34"/>
      <c r="N46" s="35">
        <f t="shared" si="6"/>
        <v>0</v>
      </c>
      <c r="O46" s="39"/>
      <c r="P46" s="100"/>
      <c r="Q46" s="2"/>
    </row>
    <row r="47" spans="1:17" ht="30" hidden="1" customHeight="1">
      <c r="A47" s="38">
        <v>37</v>
      </c>
      <c r="B47" s="43"/>
      <c r="C47" s="40"/>
      <c r="D47" s="45"/>
      <c r="E47" s="41"/>
      <c r="F47" s="42"/>
      <c r="G47" s="98"/>
      <c r="H47" s="96">
        <f t="shared" si="7"/>
        <v>0</v>
      </c>
      <c r="I47" s="44"/>
      <c r="J47" s="32"/>
      <c r="K47" s="33"/>
      <c r="L47" s="33"/>
      <c r="M47" s="34"/>
      <c r="N47" s="35">
        <f t="shared" si="6"/>
        <v>0</v>
      </c>
      <c r="O47" s="39"/>
      <c r="P47" s="100"/>
      <c r="Q47" s="2"/>
    </row>
    <row r="48" spans="1:17" ht="30" hidden="1" customHeight="1">
      <c r="A48" s="38">
        <v>38</v>
      </c>
      <c r="B48" s="43"/>
      <c r="C48" s="40"/>
      <c r="D48" s="45"/>
      <c r="E48" s="41"/>
      <c r="F48" s="42"/>
      <c r="G48" s="98"/>
      <c r="H48" s="96">
        <f t="shared" si="7"/>
        <v>0</v>
      </c>
      <c r="I48" s="44"/>
      <c r="J48" s="32"/>
      <c r="K48" s="33"/>
      <c r="L48" s="33"/>
      <c r="M48" s="34"/>
      <c r="N48" s="35">
        <f t="shared" si="6"/>
        <v>0</v>
      </c>
      <c r="O48" s="39"/>
      <c r="P48" s="100"/>
      <c r="Q48" s="2"/>
    </row>
    <row r="49" spans="1:17" ht="30" hidden="1" customHeight="1">
      <c r="A49" s="38">
        <v>39</v>
      </c>
      <c r="B49" s="43"/>
      <c r="C49" s="40"/>
      <c r="D49" s="45"/>
      <c r="E49" s="41"/>
      <c r="F49" s="42"/>
      <c r="G49" s="98"/>
      <c r="H49" s="96">
        <f>IF($D$3="si",($G$5/$G$6*G49),IF($D$3="no",G49*$G$4,0))</f>
        <v>0</v>
      </c>
      <c r="I49" s="44"/>
      <c r="J49" s="32"/>
      <c r="K49" s="33"/>
      <c r="L49" s="33"/>
      <c r="M49" s="34"/>
      <c r="N49" s="35">
        <f t="shared" si="6"/>
        <v>0</v>
      </c>
      <c r="O49" s="39"/>
      <c r="P49" s="100"/>
      <c r="Q49" s="2"/>
    </row>
    <row r="50" spans="1:17" ht="30" hidden="1" customHeight="1">
      <c r="A50" s="38">
        <v>40</v>
      </c>
      <c r="B50" s="43"/>
      <c r="C50" s="40"/>
      <c r="D50" s="45"/>
      <c r="E50" s="41"/>
      <c r="F50" s="42"/>
      <c r="G50" s="98"/>
      <c r="H50" s="96">
        <f t="shared" si="7"/>
        <v>0</v>
      </c>
      <c r="I50" s="44"/>
      <c r="J50" s="32"/>
      <c r="K50" s="33"/>
      <c r="L50" s="33"/>
      <c r="M50" s="34"/>
      <c r="N50" s="35">
        <f t="shared" si="6"/>
        <v>0</v>
      </c>
      <c r="O50" s="39"/>
      <c r="P50" s="100"/>
      <c r="Q50" s="2"/>
    </row>
    <row r="51" spans="1:17" ht="30" hidden="1" customHeight="1">
      <c r="A51" s="38">
        <v>41</v>
      </c>
      <c r="B51" s="43"/>
      <c r="C51" s="40"/>
      <c r="D51" s="45"/>
      <c r="E51" s="41"/>
      <c r="F51" s="42"/>
      <c r="G51" s="98"/>
      <c r="H51" s="96">
        <f t="shared" si="7"/>
        <v>0</v>
      </c>
      <c r="I51" s="44"/>
      <c r="J51" s="32"/>
      <c r="K51" s="33"/>
      <c r="L51" s="33"/>
      <c r="M51" s="34"/>
      <c r="N51" s="35">
        <f t="shared" si="6"/>
        <v>0</v>
      </c>
      <c r="O51" s="39"/>
      <c r="P51" s="100"/>
      <c r="Q51" s="2"/>
    </row>
    <row r="52" spans="1:17" ht="30" hidden="1" customHeight="1">
      <c r="A52" s="38">
        <v>42</v>
      </c>
      <c r="B52" s="43"/>
      <c r="C52" s="40"/>
      <c r="D52" s="45"/>
      <c r="E52" s="41"/>
      <c r="F52" s="42"/>
      <c r="G52" s="98"/>
      <c r="H52" s="96">
        <f t="shared" si="7"/>
        <v>0</v>
      </c>
      <c r="I52" s="44"/>
      <c r="J52" s="32"/>
      <c r="K52" s="33"/>
      <c r="L52" s="33"/>
      <c r="M52" s="34"/>
      <c r="N52" s="35">
        <f t="shared" si="6"/>
        <v>0</v>
      </c>
      <c r="O52" s="39"/>
      <c r="P52" s="100"/>
      <c r="Q52" s="2"/>
    </row>
    <row r="53" spans="1:17" ht="30" hidden="1" customHeight="1">
      <c r="A53" s="38">
        <v>43</v>
      </c>
      <c r="B53" s="43"/>
      <c r="C53" s="40"/>
      <c r="D53" s="45"/>
      <c r="E53" s="41"/>
      <c r="F53" s="42"/>
      <c r="G53" s="98"/>
      <c r="H53" s="96">
        <f t="shared" si="7"/>
        <v>0</v>
      </c>
      <c r="I53" s="44"/>
      <c r="J53" s="32"/>
      <c r="K53" s="33"/>
      <c r="L53" s="33"/>
      <c r="M53" s="34"/>
      <c r="N53" s="35">
        <f t="shared" si="6"/>
        <v>0</v>
      </c>
      <c r="O53" s="39"/>
      <c r="P53" s="100"/>
      <c r="Q53" s="2"/>
    </row>
    <row r="54" spans="1:17" ht="30" hidden="1" customHeight="1">
      <c r="A54" s="38">
        <v>44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Q54" s="2"/>
    </row>
    <row r="55" spans="1:17" ht="30" customHeight="1">
      <c r="A55" s="38">
        <v>45</v>
      </c>
      <c r="B55" s="66"/>
      <c r="C55" s="67"/>
      <c r="D55" s="68"/>
      <c r="E55" s="68"/>
      <c r="F55" s="69"/>
      <c r="G55" s="70"/>
      <c r="H55" s="71"/>
      <c r="I55" s="72"/>
      <c r="J55" s="72"/>
      <c r="K55" s="72"/>
      <c r="L55" s="72"/>
      <c r="M55" s="72"/>
      <c r="N55" s="73"/>
      <c r="O55" s="74"/>
      <c r="Q55" s="2"/>
    </row>
    <row r="56" spans="1:17">
      <c r="A56" s="53"/>
      <c r="B56" s="64" t="s">
        <v>6</v>
      </c>
      <c r="C56" s="64"/>
      <c r="D56" s="64"/>
      <c r="E56" s="54"/>
      <c r="F56" s="54"/>
      <c r="G56" s="64" t="s">
        <v>8</v>
      </c>
      <c r="H56" s="64"/>
      <c r="I56" s="64"/>
      <c r="J56" s="54"/>
      <c r="K56" s="54"/>
      <c r="L56" s="64" t="s">
        <v>7</v>
      </c>
      <c r="M56" s="64"/>
      <c r="N56" s="64"/>
      <c r="O56" s="54"/>
      <c r="Q56" s="2"/>
    </row>
    <row r="57" spans="1:17">
      <c r="A57" s="65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Q57" s="2"/>
    </row>
    <row r="58" spans="1:17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Q58" s="2"/>
    </row>
    <row r="59" spans="1:17">
      <c r="A59" s="53"/>
      <c r="Q59" s="2"/>
    </row>
    <row r="60" spans="1:17">
      <c r="A60" s="53"/>
      <c r="Q60" s="2"/>
    </row>
    <row r="62" spans="1:17" ht="82.5" customHeight="1">
      <c r="I62" s="137"/>
      <c r="O62" s="3"/>
    </row>
    <row r="63" spans="1:17" ht="26.25">
      <c r="I63" s="137"/>
    </row>
    <row r="64" spans="1:17" ht="26.25">
      <c r="I64" s="137"/>
    </row>
    <row r="65" spans="9:9" ht="26.25">
      <c r="I65" s="137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55:M55 H11:J15 L11:L15 M11 M13:M15 H16:M53">
      <formula1>0</formula1>
      <formula2>0</formula2>
    </dataValidation>
    <dataValidation type="whole" operator="greaterThanOrEqual" allowBlank="1" showErrorMessage="1" errorTitle="Valore" error="Inserire un numero maggiore o uguale a 0 (zero)!" sqref="N55 N11:N53">
      <formula1>0</formula1>
      <formula2>0</formula2>
    </dataValidation>
    <dataValidation type="textLength" operator="greaterThan" allowBlank="1" showErrorMessage="1" sqref="E17:E19 D21:E53 D55:E55">
      <formula1>1</formula1>
      <formula2>0</formula2>
    </dataValidation>
    <dataValidation type="textLength" operator="greaterThan" sqref="F17:F18 F21:F53 F55">
      <formula1>1</formula1>
      <formula2>0</formula2>
    </dataValidation>
    <dataValidation type="date" operator="greaterThanOrEqual" showErrorMessage="1" errorTitle="Data" error="Inserire una data superiore al 1/11/2000" sqref="B55 B21:B53 B11:B12">
      <formula1>36831</formula1>
      <formula2>0</formula2>
    </dataValidation>
    <dataValidation type="textLength" operator="greaterThan" allowBlank="1" sqref="C19 C21:C53 C55 D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23622047244094491" right="0.23622047244094491" top="0.74803149606299213" bottom="0.74803149606299213" header="0.31496062992125984" footer="0.31496062992125984"/>
  <pageSetup paperSize="9" scale="3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="50" zoomScaleNormal="50" workbookViewId="0">
      <selection activeCell="A11" sqref="A11:XFD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31.85546875" style="2" customWidth="1"/>
    <col min="5" max="5" width="22.85546875" style="2" customWidth="1"/>
    <col min="6" max="6" width="42.85546875" style="2" customWidth="1"/>
    <col min="7" max="7" width="22.57031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6" t="s">
        <v>35</v>
      </c>
      <c r="C1" s="156"/>
      <c r="D1" s="157" t="s">
        <v>48</v>
      </c>
      <c r="E1" s="157"/>
      <c r="F1" s="47" t="s">
        <v>11</v>
      </c>
      <c r="G1" s="46" t="s">
        <v>88</v>
      </c>
      <c r="L1" s="8" t="s">
        <v>2</v>
      </c>
      <c r="M1" s="3">
        <f>+P1-N7</f>
        <v>0</v>
      </c>
      <c r="N1" s="5" t="s">
        <v>24</v>
      </c>
      <c r="O1" s="6"/>
      <c r="P1" s="81">
        <f>SUM(H7:M7)</f>
        <v>40686.910000000003</v>
      </c>
      <c r="Q1" s="3" t="s">
        <v>39</v>
      </c>
      <c r="R1" s="136">
        <f>SUM(P11:P13,P15:P16)</f>
        <v>1621.7000000000003</v>
      </c>
    </row>
    <row r="2" spans="1:18" s="8" customFormat="1" ht="57.75" customHeight="1">
      <c r="A2" s="4"/>
      <c r="B2" s="158" t="s">
        <v>9</v>
      </c>
      <c r="C2" s="158"/>
      <c r="D2" s="157"/>
      <c r="E2" s="157"/>
      <c r="F2" s="9"/>
      <c r="G2" s="9"/>
      <c r="N2" s="10" t="s">
        <v>33</v>
      </c>
      <c r="O2" s="11"/>
      <c r="P2" s="12"/>
      <c r="Q2" s="3" t="s">
        <v>1</v>
      </c>
      <c r="R2" s="136"/>
    </row>
    <row r="3" spans="1:18" s="8" customFormat="1" ht="35.25" customHeight="1">
      <c r="A3" s="4"/>
      <c r="B3" s="158" t="s">
        <v>10</v>
      </c>
      <c r="C3" s="158"/>
      <c r="D3" s="157" t="s">
        <v>1</v>
      </c>
      <c r="E3" s="157"/>
      <c r="N3" s="10" t="s">
        <v>32</v>
      </c>
      <c r="O3" s="11"/>
      <c r="P3" s="82">
        <f>+O7</f>
        <v>40686.910000000003</v>
      </c>
      <c r="Q3" s="13"/>
      <c r="R3" s="136">
        <f>SUM(P11:P14)</f>
        <v>1621.7</v>
      </c>
    </row>
    <row r="4" spans="1:18" s="8" customFormat="1" ht="35.25" customHeight="1" thickBot="1">
      <c r="A4" s="4"/>
      <c r="D4" s="14"/>
      <c r="E4" s="14"/>
      <c r="F4" s="10" t="s">
        <v>29</v>
      </c>
      <c r="G4" s="83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36"/>
    </row>
    <row r="5" spans="1:18" s="8" customFormat="1" ht="43.5" customHeight="1" thickTop="1" thickBot="1">
      <c r="A5" s="4"/>
      <c r="B5" s="19" t="s">
        <v>12</v>
      </c>
      <c r="C5" s="20"/>
      <c r="D5" s="52" t="s">
        <v>3</v>
      </c>
      <c r="E5" s="14"/>
      <c r="F5" s="10" t="s">
        <v>30</v>
      </c>
      <c r="G5" s="83">
        <v>1.1100000000000001</v>
      </c>
      <c r="N5" s="161" t="s">
        <v>34</v>
      </c>
      <c r="O5" s="161"/>
      <c r="P5" s="84">
        <f>P1-P2-P3</f>
        <v>0</v>
      </c>
      <c r="Q5" s="13"/>
      <c r="R5" s="136">
        <f>R1-R3</f>
        <v>0</v>
      </c>
    </row>
    <row r="6" spans="1:18" s="8" customFormat="1" ht="43.5" customHeight="1" thickTop="1" thickBot="1">
      <c r="A6" s="4"/>
      <c r="B6" s="85" t="s">
        <v>68</v>
      </c>
      <c r="C6" s="85"/>
      <c r="D6" s="14"/>
      <c r="E6" s="14"/>
      <c r="F6" s="10" t="s">
        <v>31</v>
      </c>
      <c r="G6" s="86">
        <v>11.11</v>
      </c>
      <c r="Q6" s="13"/>
    </row>
    <row r="7" spans="1:18" s="8" customFormat="1" ht="27" customHeight="1" thickTop="1" thickBot="1">
      <c r="A7" s="171" t="s">
        <v>41</v>
      </c>
      <c r="B7" s="172"/>
      <c r="C7" s="173"/>
      <c r="D7" s="174" t="s">
        <v>14</v>
      </c>
      <c r="E7" s="175"/>
      <c r="F7" s="175"/>
      <c r="G7" s="87">
        <f t="shared" ref="G7:O7" si="0">SUM(G11:G26)</f>
        <v>0</v>
      </c>
      <c r="H7" s="127">
        <f t="shared" si="0"/>
        <v>0</v>
      </c>
      <c r="I7" s="88">
        <f t="shared" si="0"/>
        <v>0</v>
      </c>
      <c r="J7" s="89">
        <f t="shared" si="0"/>
        <v>500</v>
      </c>
      <c r="K7" s="89">
        <f t="shared" si="0"/>
        <v>500</v>
      </c>
      <c r="L7" s="89">
        <f t="shared" si="0"/>
        <v>38986.910000000003</v>
      </c>
      <c r="M7" s="90">
        <f t="shared" si="0"/>
        <v>700</v>
      </c>
      <c r="N7" s="91">
        <f t="shared" si="0"/>
        <v>40686.910000000003</v>
      </c>
      <c r="O7" s="92">
        <f t="shared" si="0"/>
        <v>40686.910000000003</v>
      </c>
      <c r="P7" s="13"/>
      <c r="R7" s="14"/>
    </row>
    <row r="8" spans="1:18" ht="36" customHeight="1" thickTop="1" thickBot="1">
      <c r="A8" s="145"/>
      <c r="B8" s="150" t="s">
        <v>13</v>
      </c>
      <c r="C8" s="150" t="s">
        <v>27</v>
      </c>
      <c r="D8" s="176" t="s">
        <v>19</v>
      </c>
      <c r="E8" s="150" t="s">
        <v>42</v>
      </c>
      <c r="F8" s="178" t="s">
        <v>43</v>
      </c>
      <c r="G8" s="168" t="s">
        <v>16</v>
      </c>
      <c r="H8" s="186" t="s">
        <v>17</v>
      </c>
      <c r="I8" s="170" t="s">
        <v>18</v>
      </c>
      <c r="J8" s="154" t="s">
        <v>20</v>
      </c>
      <c r="K8" s="154" t="s">
        <v>21</v>
      </c>
      <c r="L8" s="162" t="s">
        <v>22</v>
      </c>
      <c r="M8" s="163"/>
      <c r="N8" s="167" t="s">
        <v>24</v>
      </c>
      <c r="O8" s="153" t="s">
        <v>25</v>
      </c>
      <c r="P8" s="179" t="s">
        <v>45</v>
      </c>
      <c r="Q8" s="2"/>
    </row>
    <row r="9" spans="1:18" ht="36" customHeight="1" thickTop="1" thickBot="1">
      <c r="A9" s="145"/>
      <c r="B9" s="150" t="s">
        <v>40</v>
      </c>
      <c r="C9" s="150"/>
      <c r="D9" s="177"/>
      <c r="E9" s="150"/>
      <c r="F9" s="178"/>
      <c r="G9" s="169"/>
      <c r="H9" s="186" t="s">
        <v>5</v>
      </c>
      <c r="I9" s="170" t="s">
        <v>5</v>
      </c>
      <c r="J9" s="155"/>
      <c r="K9" s="155" t="s">
        <v>4</v>
      </c>
      <c r="L9" s="182" t="s">
        <v>23</v>
      </c>
      <c r="M9" s="184" t="s">
        <v>28</v>
      </c>
      <c r="N9" s="167"/>
      <c r="O9" s="153"/>
      <c r="P9" s="180"/>
      <c r="Q9" s="2"/>
    </row>
    <row r="10" spans="1:18" ht="37.5" customHeight="1" thickTop="1" thickBot="1">
      <c r="A10" s="145"/>
      <c r="B10" s="150"/>
      <c r="C10" s="150"/>
      <c r="D10" s="177"/>
      <c r="E10" s="150"/>
      <c r="F10" s="178"/>
      <c r="G10" s="93" t="s">
        <v>0</v>
      </c>
      <c r="H10" s="186"/>
      <c r="I10" s="170"/>
      <c r="J10" s="155"/>
      <c r="K10" s="155"/>
      <c r="L10" s="183"/>
      <c r="M10" s="185"/>
      <c r="N10" s="167"/>
      <c r="O10" s="153"/>
      <c r="P10" s="181"/>
      <c r="Q10" s="2"/>
    </row>
    <row r="11" spans="1:18" ht="30" customHeight="1" thickTop="1">
      <c r="A11" s="27">
        <v>1</v>
      </c>
      <c r="B11" s="28">
        <v>41232</v>
      </c>
      <c r="C11" s="29" t="s">
        <v>69</v>
      </c>
      <c r="D11" s="94" t="s">
        <v>71</v>
      </c>
      <c r="E11" s="94" t="s">
        <v>70</v>
      </c>
      <c r="F11" s="95"/>
      <c r="G11" s="98"/>
      <c r="H11" s="116">
        <f t="shared" ref="H11:H24" si="1">IF($D$3="si",($G$5/$G$6*G11),IF($D$3="no",G11*$G$4,0))</f>
        <v>0</v>
      </c>
      <c r="I11" s="126"/>
      <c r="J11" s="31"/>
      <c r="K11" s="31"/>
      <c r="L11" s="114">
        <v>34603.800000000003</v>
      </c>
      <c r="M11" s="115"/>
      <c r="N11" s="35">
        <f t="shared" ref="N11:N24" si="2">SUM(H11:M11)</f>
        <v>34603.800000000003</v>
      </c>
      <c r="O11" s="39">
        <v>34603.800000000003</v>
      </c>
      <c r="P11" s="99">
        <v>1379.26</v>
      </c>
      <c r="Q11" s="2"/>
      <c r="R11" s="133">
        <v>879.46</v>
      </c>
    </row>
    <row r="12" spans="1:18" ht="30" customHeight="1">
      <c r="A12" s="38">
        <v>2</v>
      </c>
      <c r="B12" s="28">
        <v>41235</v>
      </c>
      <c r="C12" s="29" t="s">
        <v>69</v>
      </c>
      <c r="D12" s="94" t="s">
        <v>94</v>
      </c>
      <c r="E12" s="94" t="s">
        <v>70</v>
      </c>
      <c r="F12" s="95"/>
      <c r="G12" s="98"/>
      <c r="H12" s="117">
        <f t="shared" si="1"/>
        <v>0</v>
      </c>
      <c r="I12" s="125"/>
      <c r="J12" s="114"/>
      <c r="K12" s="114"/>
      <c r="L12" s="114">
        <v>4383.1099999999997</v>
      </c>
      <c r="M12" s="115"/>
      <c r="N12" s="35">
        <f t="shared" si="2"/>
        <v>4383.1099999999997</v>
      </c>
      <c r="O12" s="39">
        <v>4383.1099999999997</v>
      </c>
      <c r="P12" s="100">
        <v>174.7</v>
      </c>
      <c r="Q12" s="2"/>
      <c r="R12" s="133">
        <v>113.21</v>
      </c>
    </row>
    <row r="13" spans="1:18" ht="30" customHeight="1">
      <c r="A13" s="38">
        <v>3</v>
      </c>
      <c r="B13" s="28">
        <v>41235</v>
      </c>
      <c r="C13" s="29" t="s">
        <v>69</v>
      </c>
      <c r="D13" s="94" t="s">
        <v>74</v>
      </c>
      <c r="E13" s="94" t="s">
        <v>70</v>
      </c>
      <c r="F13" s="95"/>
      <c r="G13" s="98"/>
      <c r="H13" s="117">
        <f t="shared" si="1"/>
        <v>0</v>
      </c>
      <c r="I13" s="125"/>
      <c r="J13" s="114"/>
      <c r="K13" s="114"/>
      <c r="L13" s="114"/>
      <c r="M13" s="115">
        <v>700</v>
      </c>
      <c r="N13" s="35">
        <f t="shared" si="2"/>
        <v>700</v>
      </c>
      <c r="O13" s="39">
        <v>700</v>
      </c>
      <c r="P13" s="101">
        <v>27.9</v>
      </c>
      <c r="Q13" s="2"/>
      <c r="R13" s="134">
        <v>18.149999999999999</v>
      </c>
    </row>
    <row r="14" spans="1:18" ht="30" customHeight="1">
      <c r="A14" s="38">
        <v>4</v>
      </c>
      <c r="B14" s="28">
        <v>41233</v>
      </c>
      <c r="C14" s="29" t="s">
        <v>69</v>
      </c>
      <c r="D14" s="94" t="s">
        <v>75</v>
      </c>
      <c r="E14" s="94" t="s">
        <v>70</v>
      </c>
      <c r="F14" s="95"/>
      <c r="G14" s="98"/>
      <c r="H14" s="117">
        <f t="shared" si="1"/>
        <v>0</v>
      </c>
      <c r="I14" s="125"/>
      <c r="J14" s="114"/>
      <c r="K14" s="114"/>
      <c r="L14" s="114"/>
      <c r="M14" s="115"/>
      <c r="N14" s="35">
        <f t="shared" si="2"/>
        <v>0</v>
      </c>
      <c r="O14" s="39">
        <v>1000</v>
      </c>
      <c r="P14" s="100">
        <v>39.840000000000003</v>
      </c>
      <c r="Q14" s="2"/>
      <c r="R14" s="134">
        <v>30.61</v>
      </c>
    </row>
    <row r="15" spans="1:18" ht="30" customHeight="1">
      <c r="A15" s="38">
        <v>5</v>
      </c>
      <c r="B15" s="28">
        <v>41234</v>
      </c>
      <c r="C15" s="29" t="s">
        <v>69</v>
      </c>
      <c r="D15" s="94" t="s">
        <v>93</v>
      </c>
      <c r="E15" s="94" t="s">
        <v>70</v>
      </c>
      <c r="F15" s="95"/>
      <c r="G15" s="98"/>
      <c r="H15" s="117">
        <f t="shared" si="1"/>
        <v>0</v>
      </c>
      <c r="I15" s="125"/>
      <c r="J15" s="114">
        <v>500</v>
      </c>
      <c r="K15" s="114"/>
      <c r="L15" s="114"/>
      <c r="M15" s="115"/>
      <c r="N15" s="35">
        <f t="shared" si="2"/>
        <v>500</v>
      </c>
      <c r="O15" s="39"/>
      <c r="P15" s="100">
        <v>19.920000000000002</v>
      </c>
      <c r="Q15" s="2"/>
      <c r="R15" s="134">
        <v>15.31</v>
      </c>
    </row>
    <row r="16" spans="1:18" ht="30" customHeight="1">
      <c r="A16" s="38">
        <v>6</v>
      </c>
      <c r="B16" s="28"/>
      <c r="C16" s="29"/>
      <c r="D16" s="94" t="s">
        <v>95</v>
      </c>
      <c r="E16" s="94"/>
      <c r="F16" s="95"/>
      <c r="G16" s="98"/>
      <c r="H16" s="117">
        <f t="shared" si="1"/>
        <v>0</v>
      </c>
      <c r="I16" s="125"/>
      <c r="J16" s="114"/>
      <c r="K16" s="114">
        <v>500</v>
      </c>
      <c r="L16" s="114"/>
      <c r="M16" s="115"/>
      <c r="N16" s="35">
        <f t="shared" si="2"/>
        <v>500</v>
      </c>
      <c r="O16" s="39"/>
      <c r="P16" s="100">
        <v>19.920000000000002</v>
      </c>
      <c r="Q16" s="2"/>
      <c r="R16" s="135">
        <v>15.31</v>
      </c>
    </row>
    <row r="17" spans="1:18" ht="30" customHeight="1">
      <c r="A17" s="38">
        <v>7</v>
      </c>
      <c r="B17" s="28"/>
      <c r="C17" s="40"/>
      <c r="D17" s="94"/>
      <c r="E17" s="94"/>
      <c r="F17" s="41"/>
      <c r="G17" s="98"/>
      <c r="H17" s="117">
        <f t="shared" si="1"/>
        <v>0</v>
      </c>
      <c r="I17" s="125"/>
      <c r="J17" s="114"/>
      <c r="K17" s="114"/>
      <c r="L17" s="114"/>
      <c r="M17" s="115"/>
      <c r="N17" s="35">
        <f t="shared" si="2"/>
        <v>0</v>
      </c>
      <c r="O17" s="39"/>
      <c r="P17" s="100"/>
      <c r="Q17" s="2"/>
      <c r="R17" s="107"/>
    </row>
    <row r="18" spans="1:18" ht="30" customHeight="1">
      <c r="A18" s="38">
        <v>8</v>
      </c>
      <c r="B18" s="28"/>
      <c r="C18" s="40"/>
      <c r="D18" s="94"/>
      <c r="E18" s="94"/>
      <c r="F18" s="41"/>
      <c r="G18" s="98"/>
      <c r="H18" s="117">
        <f t="shared" si="1"/>
        <v>0</v>
      </c>
      <c r="I18" s="125"/>
      <c r="J18" s="114"/>
      <c r="K18" s="114"/>
      <c r="L18" s="114"/>
      <c r="M18" s="115"/>
      <c r="N18" s="35">
        <f t="shared" si="2"/>
        <v>0</v>
      </c>
      <c r="O18" s="39"/>
      <c r="P18" s="100"/>
      <c r="Q18" s="2"/>
      <c r="R18" s="107"/>
    </row>
    <row r="19" spans="1:18" ht="30" customHeight="1">
      <c r="A19" s="38">
        <v>9</v>
      </c>
      <c r="B19" s="28"/>
      <c r="C19" s="40"/>
      <c r="D19" s="94"/>
      <c r="E19" s="94"/>
      <c r="F19" s="40"/>
      <c r="G19" s="98"/>
      <c r="H19" s="117">
        <f t="shared" si="1"/>
        <v>0</v>
      </c>
      <c r="I19" s="125"/>
      <c r="J19" s="114"/>
      <c r="K19" s="114"/>
      <c r="L19" s="114"/>
      <c r="M19" s="115"/>
      <c r="N19" s="35">
        <f t="shared" si="2"/>
        <v>0</v>
      </c>
      <c r="O19" s="39"/>
      <c r="P19" s="100"/>
      <c r="Q19" s="2"/>
      <c r="R19" s="107"/>
    </row>
    <row r="20" spans="1:18" ht="30" customHeight="1">
      <c r="A20" s="38">
        <v>10</v>
      </c>
      <c r="B20" s="28"/>
      <c r="C20" s="40"/>
      <c r="D20" s="94"/>
      <c r="E20" s="94"/>
      <c r="F20" s="40"/>
      <c r="G20" s="98"/>
      <c r="H20" s="117">
        <f t="shared" si="1"/>
        <v>0</v>
      </c>
      <c r="I20" s="125"/>
      <c r="J20" s="114"/>
      <c r="K20" s="114"/>
      <c r="L20" s="114"/>
      <c r="M20" s="115"/>
      <c r="N20" s="35">
        <f t="shared" si="2"/>
        <v>0</v>
      </c>
      <c r="O20" s="39"/>
      <c r="P20" s="100"/>
      <c r="Q20" s="2"/>
      <c r="R20" s="107"/>
    </row>
    <row r="21" spans="1:18" ht="30" customHeight="1">
      <c r="A21" s="38">
        <v>11</v>
      </c>
      <c r="B21" s="43"/>
      <c r="C21" s="40"/>
      <c r="D21" s="45"/>
      <c r="E21" s="41"/>
      <c r="F21" s="42"/>
      <c r="G21" s="98"/>
      <c r="H21" s="117">
        <f t="shared" si="1"/>
        <v>0</v>
      </c>
      <c r="I21" s="125"/>
      <c r="J21" s="114"/>
      <c r="K21" s="114"/>
      <c r="L21" s="114"/>
      <c r="M21" s="115"/>
      <c r="N21" s="35">
        <f t="shared" si="2"/>
        <v>0</v>
      </c>
      <c r="O21" s="39"/>
      <c r="P21" s="100"/>
      <c r="Q21" s="2"/>
      <c r="R21" s="107"/>
    </row>
    <row r="22" spans="1:18" ht="30" customHeight="1">
      <c r="A22" s="38">
        <v>12</v>
      </c>
      <c r="B22" s="43"/>
      <c r="C22" s="40"/>
      <c r="D22" s="45"/>
      <c r="E22" s="41"/>
      <c r="F22" s="42"/>
      <c r="G22" s="98"/>
      <c r="H22" s="117">
        <f t="shared" si="1"/>
        <v>0</v>
      </c>
      <c r="I22" s="125"/>
      <c r="J22" s="114"/>
      <c r="K22" s="114"/>
      <c r="L22" s="114"/>
      <c r="M22" s="115"/>
      <c r="N22" s="35">
        <f t="shared" si="2"/>
        <v>0</v>
      </c>
      <c r="O22" s="39"/>
      <c r="P22" s="100"/>
      <c r="Q22" s="2"/>
      <c r="R22" s="107"/>
    </row>
    <row r="23" spans="1:18" ht="30" customHeight="1">
      <c r="A23" s="38">
        <v>13</v>
      </c>
      <c r="B23" s="43"/>
      <c r="C23" s="40"/>
      <c r="D23" s="45"/>
      <c r="E23" s="41"/>
      <c r="F23" s="42"/>
      <c r="G23" s="98"/>
      <c r="H23" s="117">
        <f t="shared" si="1"/>
        <v>0</v>
      </c>
      <c r="I23" s="125"/>
      <c r="J23" s="114"/>
      <c r="K23" s="114"/>
      <c r="L23" s="114"/>
      <c r="M23" s="115"/>
      <c r="N23" s="35">
        <f t="shared" si="2"/>
        <v>0</v>
      </c>
      <c r="O23" s="39"/>
      <c r="P23" s="100"/>
      <c r="Q23" s="2"/>
      <c r="R23" s="107"/>
    </row>
    <row r="24" spans="1:18" ht="30" customHeight="1">
      <c r="A24" s="38">
        <v>14</v>
      </c>
      <c r="B24" s="43"/>
      <c r="C24" s="40"/>
      <c r="D24" s="45"/>
      <c r="E24" s="41"/>
      <c r="F24" s="42"/>
      <c r="G24" s="98"/>
      <c r="H24" s="117">
        <f t="shared" si="1"/>
        <v>0</v>
      </c>
      <c r="I24" s="125"/>
      <c r="J24" s="114"/>
      <c r="K24" s="114"/>
      <c r="L24" s="114"/>
      <c r="M24" s="115"/>
      <c r="N24" s="35">
        <f t="shared" si="2"/>
        <v>0</v>
      </c>
      <c r="O24" s="39"/>
      <c r="P24" s="100"/>
      <c r="Q24" s="2"/>
      <c r="R24" s="107"/>
    </row>
    <row r="25" spans="1:18" ht="30" customHeight="1">
      <c r="A25" s="38">
        <v>42</v>
      </c>
      <c r="B25" s="43"/>
      <c r="C25" s="40"/>
      <c r="D25" s="45"/>
      <c r="E25" s="41"/>
      <c r="F25" s="42"/>
      <c r="G25" s="98"/>
      <c r="H25" s="117">
        <f t="shared" ref="H25:H26" si="3">IF($D$3="si",($G$5/$G$6*G25),IF($D$3="no",G25*$G$4,0))</f>
        <v>0</v>
      </c>
      <c r="I25" s="125"/>
      <c r="J25" s="114"/>
      <c r="K25" s="114"/>
      <c r="L25" s="114"/>
      <c r="M25" s="115"/>
      <c r="N25" s="35">
        <f t="shared" ref="N25:N26" si="4">SUM(H25:M25)</f>
        <v>0</v>
      </c>
      <c r="O25" s="39"/>
      <c r="P25" s="100"/>
      <c r="Q25" s="2"/>
      <c r="R25" s="107"/>
    </row>
    <row r="26" spans="1:18" ht="30" customHeight="1">
      <c r="A26" s="38">
        <v>43</v>
      </c>
      <c r="B26" s="43"/>
      <c r="C26" s="40"/>
      <c r="D26" s="45"/>
      <c r="E26" s="41"/>
      <c r="F26" s="42"/>
      <c r="G26" s="98"/>
      <c r="H26" s="117">
        <f t="shared" si="3"/>
        <v>0</v>
      </c>
      <c r="I26" s="125"/>
      <c r="J26" s="114"/>
      <c r="K26" s="114"/>
      <c r="L26" s="114"/>
      <c r="M26" s="115"/>
      <c r="N26" s="35">
        <f t="shared" si="4"/>
        <v>0</v>
      </c>
      <c r="O26" s="39"/>
      <c r="P26" s="100"/>
      <c r="Q26" s="2"/>
      <c r="R26" s="107"/>
    </row>
    <row r="27" spans="1:18" ht="30" customHeight="1">
      <c r="A27" s="38">
        <v>44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2"/>
      <c r="R27" s="107"/>
    </row>
    <row r="28" spans="1:18" ht="30" customHeight="1">
      <c r="A28" s="38">
        <v>45</v>
      </c>
      <c r="B28" s="66"/>
      <c r="C28" s="67"/>
      <c r="D28" s="68"/>
      <c r="E28" s="68"/>
      <c r="F28" s="69"/>
      <c r="G28" s="70"/>
      <c r="H28" s="71"/>
      <c r="I28" s="72"/>
      <c r="J28" s="72"/>
      <c r="K28" s="72"/>
      <c r="L28" s="72"/>
      <c r="M28" s="72"/>
      <c r="N28" s="73"/>
      <c r="O28" s="74"/>
      <c r="P28" s="102"/>
      <c r="Q28" s="2"/>
      <c r="R28" s="107"/>
    </row>
    <row r="29" spans="1:18">
      <c r="A29" s="53"/>
      <c r="B29" s="64" t="s">
        <v>6</v>
      </c>
      <c r="C29" s="64"/>
      <c r="D29" s="64"/>
      <c r="E29" s="54"/>
      <c r="F29" s="54"/>
      <c r="G29" s="64" t="s">
        <v>8</v>
      </c>
      <c r="H29" s="64"/>
      <c r="I29" s="64"/>
      <c r="J29" s="54"/>
      <c r="K29" s="54"/>
      <c r="L29" s="64" t="s">
        <v>7</v>
      </c>
      <c r="M29" s="64"/>
      <c r="N29" s="64"/>
      <c r="O29" s="54"/>
      <c r="P29" s="102"/>
      <c r="R29" s="104"/>
    </row>
    <row r="30" spans="1:18">
      <c r="A30" s="65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2"/>
      <c r="R30" s="104"/>
    </row>
    <row r="31" spans="1:18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R31" s="104"/>
    </row>
    <row r="32" spans="1:18">
      <c r="A32" s="53"/>
    </row>
    <row r="33" spans="1:1">
      <c r="A33" s="53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28 C21:C26 C19">
      <formula1>1</formula1>
      <formula2>0</formula2>
    </dataValidation>
    <dataValidation type="date" operator="greaterThanOrEqual" showErrorMessage="1" errorTitle="Data" error="Inserire una data superiore al 1/11/2000" sqref="B28 B21:B26">
      <formula1>36831</formula1>
      <formula2>0</formula2>
    </dataValidation>
    <dataValidation type="textLength" operator="greaterThan" sqref="F28 F21:F26 F17:F18">
      <formula1>1</formula1>
      <formula2>0</formula2>
    </dataValidation>
    <dataValidation type="textLength" operator="greaterThan" allowBlank="1" showErrorMessage="1" sqref="D28:E28 D21:E26 E17:E19">
      <formula1>1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decimal" operator="greaterThanOrEqual" allowBlank="1" showErrorMessage="1" errorTitle="Valore" error="Inserire un numero maggiore o uguale a 0 (zero)!" sqref="H28:M28 H11:H26 I21:M26 I15:I20 J11:L20 M16:M20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50" zoomScaleNormal="50" workbookViewId="0">
      <selection activeCell="D7" sqref="D7:F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22.8554687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6" t="s">
        <v>35</v>
      </c>
      <c r="C1" s="156"/>
      <c r="D1" s="157" t="s">
        <v>54</v>
      </c>
      <c r="E1" s="157"/>
      <c r="F1" s="47" t="s">
        <v>11</v>
      </c>
      <c r="G1" s="46" t="s">
        <v>88</v>
      </c>
      <c r="L1" s="8" t="s">
        <v>2</v>
      </c>
      <c r="M1" s="3">
        <f>+P1-N7</f>
        <v>0</v>
      </c>
      <c r="N1" s="5" t="s">
        <v>24</v>
      </c>
      <c r="O1" s="6"/>
      <c r="P1" s="81">
        <f>SUM(H7:M7)</f>
        <v>2528</v>
      </c>
      <c r="Q1" s="3" t="s">
        <v>39</v>
      </c>
      <c r="R1" s="129">
        <f>SUM(P11:P12)</f>
        <v>106</v>
      </c>
    </row>
    <row r="2" spans="1:18" s="8" customFormat="1" ht="57.75" customHeight="1">
      <c r="A2" s="4"/>
      <c r="B2" s="158" t="s">
        <v>9</v>
      </c>
      <c r="C2" s="158"/>
      <c r="D2" s="157"/>
      <c r="E2" s="157"/>
      <c r="F2" s="9"/>
      <c r="G2" s="9"/>
      <c r="N2" s="10" t="s">
        <v>33</v>
      </c>
      <c r="O2" s="11"/>
      <c r="P2" s="12"/>
      <c r="Q2" s="3" t="s">
        <v>1</v>
      </c>
      <c r="R2" s="129"/>
    </row>
    <row r="3" spans="1:18" s="8" customFormat="1" ht="35.25" customHeight="1">
      <c r="A3" s="4"/>
      <c r="B3" s="158" t="s">
        <v>10</v>
      </c>
      <c r="C3" s="158"/>
      <c r="D3" s="157" t="s">
        <v>1</v>
      </c>
      <c r="E3" s="157"/>
      <c r="N3" s="10" t="s">
        <v>32</v>
      </c>
      <c r="O3" s="11"/>
      <c r="P3" s="82">
        <f>+O7</f>
        <v>2528</v>
      </c>
      <c r="Q3" s="13"/>
      <c r="R3" s="129">
        <f>SUM(P11:P12)</f>
        <v>106</v>
      </c>
    </row>
    <row r="4" spans="1:18" s="8" customFormat="1" ht="35.25" customHeight="1" thickBot="1">
      <c r="A4" s="4"/>
      <c r="D4" s="14"/>
      <c r="E4" s="14"/>
      <c r="F4" s="10" t="s">
        <v>29</v>
      </c>
      <c r="G4" s="83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29"/>
    </row>
    <row r="5" spans="1:18" s="8" customFormat="1" ht="43.5" customHeight="1" thickTop="1" thickBot="1">
      <c r="A5" s="4"/>
      <c r="B5" s="19" t="s">
        <v>12</v>
      </c>
      <c r="C5" s="20"/>
      <c r="D5" s="52" t="s">
        <v>3</v>
      </c>
      <c r="E5" s="14"/>
      <c r="F5" s="10" t="s">
        <v>30</v>
      </c>
      <c r="G5" s="83">
        <v>1.1100000000000001</v>
      </c>
      <c r="N5" s="161" t="s">
        <v>34</v>
      </c>
      <c r="O5" s="161"/>
      <c r="P5" s="84">
        <f>P1-P2-P3</f>
        <v>0</v>
      </c>
      <c r="Q5" s="13"/>
      <c r="R5" s="129">
        <f>R1-R3</f>
        <v>0</v>
      </c>
    </row>
    <row r="6" spans="1:18" s="8" customFormat="1" ht="43.5" customHeight="1" thickTop="1" thickBot="1">
      <c r="A6" s="4"/>
      <c r="B6" s="85" t="s">
        <v>76</v>
      </c>
      <c r="C6" s="85"/>
      <c r="D6" s="14"/>
      <c r="E6" s="14"/>
      <c r="F6" s="10" t="s">
        <v>31</v>
      </c>
      <c r="G6" s="86">
        <v>11.11</v>
      </c>
      <c r="Q6" s="13"/>
    </row>
    <row r="7" spans="1:18" s="8" customFormat="1" ht="27" customHeight="1" thickTop="1" thickBot="1">
      <c r="A7" s="171" t="s">
        <v>41</v>
      </c>
      <c r="B7" s="172"/>
      <c r="C7" s="173"/>
      <c r="D7" s="174" t="s">
        <v>14</v>
      </c>
      <c r="E7" s="175"/>
      <c r="F7" s="175"/>
      <c r="G7" s="87">
        <f t="shared" ref="G7:O7" si="0">SUM(G11:G28)</f>
        <v>0</v>
      </c>
      <c r="H7" s="88">
        <f t="shared" si="0"/>
        <v>0</v>
      </c>
      <c r="I7" s="89">
        <f t="shared" si="0"/>
        <v>0</v>
      </c>
      <c r="J7" s="89">
        <f t="shared" si="0"/>
        <v>0</v>
      </c>
      <c r="K7" s="89">
        <f t="shared" si="0"/>
        <v>0</v>
      </c>
      <c r="L7" s="89">
        <f t="shared" si="0"/>
        <v>1958</v>
      </c>
      <c r="M7" s="90">
        <f t="shared" si="0"/>
        <v>570</v>
      </c>
      <c r="N7" s="91">
        <f t="shared" si="0"/>
        <v>2528</v>
      </c>
      <c r="O7" s="92">
        <f t="shared" si="0"/>
        <v>2528</v>
      </c>
      <c r="P7" s="13"/>
    </row>
    <row r="8" spans="1:18" ht="36" customHeight="1" thickTop="1" thickBot="1">
      <c r="A8" s="145"/>
      <c r="B8" s="150" t="s">
        <v>13</v>
      </c>
      <c r="C8" s="150" t="s">
        <v>27</v>
      </c>
      <c r="D8" s="176" t="s">
        <v>19</v>
      </c>
      <c r="E8" s="150" t="s">
        <v>42</v>
      </c>
      <c r="F8" s="178" t="s">
        <v>43</v>
      </c>
      <c r="G8" s="168" t="s">
        <v>16</v>
      </c>
      <c r="H8" s="170" t="s">
        <v>17</v>
      </c>
      <c r="I8" s="155" t="s">
        <v>18</v>
      </c>
      <c r="J8" s="154" t="s">
        <v>20</v>
      </c>
      <c r="K8" s="154" t="s">
        <v>21</v>
      </c>
      <c r="L8" s="162" t="s">
        <v>22</v>
      </c>
      <c r="M8" s="163"/>
      <c r="N8" s="167" t="s">
        <v>24</v>
      </c>
      <c r="O8" s="153" t="s">
        <v>25</v>
      </c>
      <c r="P8" s="179" t="s">
        <v>45</v>
      </c>
      <c r="Q8" s="2"/>
      <c r="R8" s="187"/>
    </row>
    <row r="9" spans="1:18" ht="36" customHeight="1" thickTop="1" thickBot="1">
      <c r="A9" s="145"/>
      <c r="B9" s="150" t="s">
        <v>40</v>
      </c>
      <c r="C9" s="150"/>
      <c r="D9" s="177"/>
      <c r="E9" s="150"/>
      <c r="F9" s="178"/>
      <c r="G9" s="169"/>
      <c r="H9" s="170" t="s">
        <v>5</v>
      </c>
      <c r="I9" s="155" t="s">
        <v>5</v>
      </c>
      <c r="J9" s="155"/>
      <c r="K9" s="155" t="s">
        <v>4</v>
      </c>
      <c r="L9" s="182" t="s">
        <v>23</v>
      </c>
      <c r="M9" s="184" t="s">
        <v>28</v>
      </c>
      <c r="N9" s="167"/>
      <c r="O9" s="153"/>
      <c r="P9" s="180"/>
      <c r="Q9" s="2"/>
      <c r="R9" s="187"/>
    </row>
    <row r="10" spans="1:18" ht="37.5" customHeight="1" thickTop="1" thickBot="1">
      <c r="A10" s="145"/>
      <c r="B10" s="150"/>
      <c r="C10" s="150"/>
      <c r="D10" s="177"/>
      <c r="E10" s="150"/>
      <c r="F10" s="178"/>
      <c r="G10" s="93" t="s">
        <v>0</v>
      </c>
      <c r="H10" s="170"/>
      <c r="I10" s="155"/>
      <c r="J10" s="155"/>
      <c r="K10" s="155"/>
      <c r="L10" s="183"/>
      <c r="M10" s="185"/>
      <c r="N10" s="167"/>
      <c r="O10" s="153"/>
      <c r="P10" s="181"/>
      <c r="Q10" s="2"/>
      <c r="R10" s="187"/>
    </row>
    <row r="11" spans="1:18" ht="30" customHeight="1" thickTop="1">
      <c r="A11" s="27">
        <v>1</v>
      </c>
      <c r="B11" s="28">
        <v>41241</v>
      </c>
      <c r="C11" s="29" t="s">
        <v>77</v>
      </c>
      <c r="D11" s="94" t="s">
        <v>52</v>
      </c>
      <c r="E11" s="94" t="s">
        <v>78</v>
      </c>
      <c r="F11" s="95"/>
      <c r="G11" s="98"/>
      <c r="H11" s="116">
        <f t="shared" ref="H11:H22" si="1">IF($D$3="si",($G$5/$G$6*G11),IF($D$3="no",G11*$G$4,0))</f>
        <v>0</v>
      </c>
      <c r="I11" s="126"/>
      <c r="J11" s="31"/>
      <c r="K11" s="31"/>
      <c r="L11" s="114">
        <v>1958</v>
      </c>
      <c r="M11" s="115"/>
      <c r="N11" s="35">
        <f t="shared" ref="N11:N21" si="2">SUM(H11:M11)</f>
        <v>1958</v>
      </c>
      <c r="O11" s="39">
        <v>1958</v>
      </c>
      <c r="P11" s="37">
        <v>82.1</v>
      </c>
      <c r="Q11" s="2"/>
      <c r="R11" s="132">
        <v>54.28</v>
      </c>
    </row>
    <row r="12" spans="1:18" ht="30" customHeight="1">
      <c r="A12" s="38">
        <v>2</v>
      </c>
      <c r="B12" s="28">
        <v>41241</v>
      </c>
      <c r="C12" s="29" t="s">
        <v>77</v>
      </c>
      <c r="D12" s="94" t="s">
        <v>52</v>
      </c>
      <c r="E12" s="94" t="s">
        <v>78</v>
      </c>
      <c r="F12" s="95"/>
      <c r="G12" s="98"/>
      <c r="H12" s="117">
        <f t="shared" si="1"/>
        <v>0</v>
      </c>
      <c r="I12" s="125"/>
      <c r="J12" s="114"/>
      <c r="K12" s="114"/>
      <c r="L12" s="114"/>
      <c r="M12" s="115">
        <v>570</v>
      </c>
      <c r="N12" s="35">
        <f t="shared" si="2"/>
        <v>570</v>
      </c>
      <c r="O12" s="39">
        <v>570</v>
      </c>
      <c r="P12" s="37">
        <v>23.9</v>
      </c>
      <c r="Q12" s="2"/>
      <c r="R12" s="132">
        <v>15.68</v>
      </c>
    </row>
    <row r="13" spans="1:18" ht="30" customHeight="1">
      <c r="A13" s="38">
        <v>3</v>
      </c>
      <c r="B13" s="28"/>
      <c r="C13" s="29"/>
      <c r="D13" s="94"/>
      <c r="E13" s="94"/>
      <c r="F13" s="95"/>
      <c r="G13" s="98"/>
      <c r="H13" s="117">
        <f t="shared" si="1"/>
        <v>0</v>
      </c>
      <c r="I13" s="125"/>
      <c r="J13" s="114"/>
      <c r="K13" s="114"/>
      <c r="L13" s="114"/>
      <c r="M13" s="115"/>
      <c r="N13" s="35">
        <f t="shared" si="2"/>
        <v>0</v>
      </c>
      <c r="O13" s="39"/>
      <c r="P13" s="37"/>
      <c r="Q13" s="2"/>
      <c r="R13" s="106"/>
    </row>
    <row r="14" spans="1:18" ht="30" customHeight="1">
      <c r="A14" s="38">
        <v>4</v>
      </c>
      <c r="B14" s="28"/>
      <c r="C14" s="40"/>
      <c r="D14" s="94"/>
      <c r="E14" s="94"/>
      <c r="F14" s="41"/>
      <c r="G14" s="98"/>
      <c r="H14" s="117">
        <f t="shared" si="1"/>
        <v>0</v>
      </c>
      <c r="I14" s="125"/>
      <c r="J14" s="114"/>
      <c r="K14" s="114"/>
      <c r="L14" s="114"/>
      <c r="M14" s="115"/>
      <c r="N14" s="35">
        <f t="shared" si="2"/>
        <v>0</v>
      </c>
      <c r="O14" s="39"/>
      <c r="P14" s="37"/>
      <c r="Q14" s="2"/>
      <c r="R14" s="107"/>
    </row>
    <row r="15" spans="1:18" ht="30" customHeight="1">
      <c r="A15" s="38">
        <v>5</v>
      </c>
      <c r="B15" s="28"/>
      <c r="C15" s="40"/>
      <c r="D15" s="94"/>
      <c r="E15" s="94"/>
      <c r="F15" s="41"/>
      <c r="G15" s="98"/>
      <c r="H15" s="117">
        <f t="shared" si="1"/>
        <v>0</v>
      </c>
      <c r="I15" s="125"/>
      <c r="J15" s="114"/>
      <c r="K15" s="114"/>
      <c r="L15" s="114"/>
      <c r="M15" s="115"/>
      <c r="N15" s="35">
        <f t="shared" si="2"/>
        <v>0</v>
      </c>
      <c r="O15" s="39"/>
      <c r="P15" s="37"/>
      <c r="Q15" s="2"/>
      <c r="R15" s="108"/>
    </row>
    <row r="16" spans="1:18" ht="30" customHeight="1">
      <c r="A16" s="38">
        <v>6</v>
      </c>
      <c r="B16" s="28"/>
      <c r="C16" s="40"/>
      <c r="D16" s="94"/>
      <c r="E16" s="94"/>
      <c r="F16" s="40"/>
      <c r="G16" s="98"/>
      <c r="H16" s="117">
        <f t="shared" si="1"/>
        <v>0</v>
      </c>
      <c r="I16" s="125"/>
      <c r="J16" s="114"/>
      <c r="K16" s="114"/>
      <c r="L16" s="114"/>
      <c r="M16" s="115"/>
      <c r="N16" s="35">
        <f t="shared" si="2"/>
        <v>0</v>
      </c>
      <c r="O16" s="39"/>
      <c r="P16" s="37" t="str">
        <f t="shared" ref="P16:P33" si="3">IF(F11="Milano","X","")</f>
        <v/>
      </c>
      <c r="Q16" s="2"/>
      <c r="R16" s="107"/>
    </row>
    <row r="17" spans="1:18" ht="30" customHeight="1">
      <c r="A17" s="38">
        <v>7</v>
      </c>
      <c r="B17" s="28"/>
      <c r="C17" s="40"/>
      <c r="D17" s="94"/>
      <c r="E17" s="94"/>
      <c r="F17" s="40"/>
      <c r="G17" s="98"/>
      <c r="H17" s="117">
        <f t="shared" si="1"/>
        <v>0</v>
      </c>
      <c r="I17" s="125"/>
      <c r="J17" s="114"/>
      <c r="K17" s="114"/>
      <c r="L17" s="114"/>
      <c r="M17" s="115"/>
      <c r="N17" s="35">
        <f t="shared" si="2"/>
        <v>0</v>
      </c>
      <c r="O17" s="39"/>
      <c r="P17" s="37" t="str">
        <f t="shared" si="3"/>
        <v/>
      </c>
      <c r="Q17" s="2"/>
      <c r="R17" s="107"/>
    </row>
    <row r="18" spans="1:18" ht="30" customHeight="1">
      <c r="A18" s="38">
        <v>8</v>
      </c>
      <c r="B18" s="43"/>
      <c r="C18" s="40"/>
      <c r="D18" s="45"/>
      <c r="E18" s="41"/>
      <c r="F18" s="42"/>
      <c r="G18" s="98"/>
      <c r="H18" s="117">
        <f t="shared" si="1"/>
        <v>0</v>
      </c>
      <c r="I18" s="125"/>
      <c r="J18" s="114"/>
      <c r="K18" s="114"/>
      <c r="L18" s="114"/>
      <c r="M18" s="115"/>
      <c r="N18" s="35">
        <f t="shared" si="2"/>
        <v>0</v>
      </c>
      <c r="O18" s="39"/>
      <c r="P18" s="37" t="str">
        <f t="shared" si="3"/>
        <v/>
      </c>
      <c r="Q18" s="2"/>
      <c r="R18" s="107"/>
    </row>
    <row r="19" spans="1:18" ht="30" customHeight="1">
      <c r="A19" s="38">
        <v>9</v>
      </c>
      <c r="B19" s="43"/>
      <c r="C19" s="40"/>
      <c r="D19" s="45"/>
      <c r="E19" s="41"/>
      <c r="F19" s="42"/>
      <c r="G19" s="98"/>
      <c r="H19" s="117">
        <f t="shared" si="1"/>
        <v>0</v>
      </c>
      <c r="I19" s="125"/>
      <c r="J19" s="114"/>
      <c r="K19" s="114"/>
      <c r="L19" s="114"/>
      <c r="M19" s="115"/>
      <c r="N19" s="35">
        <f t="shared" si="2"/>
        <v>0</v>
      </c>
      <c r="O19" s="39"/>
      <c r="P19" s="37" t="str">
        <f t="shared" si="3"/>
        <v/>
      </c>
      <c r="Q19" s="2"/>
      <c r="R19" s="107"/>
    </row>
    <row r="20" spans="1:18" ht="30" customHeight="1">
      <c r="A20" s="38">
        <v>10</v>
      </c>
      <c r="B20" s="43"/>
      <c r="C20" s="40"/>
      <c r="D20" s="45"/>
      <c r="E20" s="41"/>
      <c r="F20" s="42"/>
      <c r="G20" s="98"/>
      <c r="H20" s="117">
        <f t="shared" si="1"/>
        <v>0</v>
      </c>
      <c r="I20" s="125"/>
      <c r="J20" s="114"/>
      <c r="K20" s="114"/>
      <c r="L20" s="114"/>
      <c r="M20" s="115"/>
      <c r="N20" s="35">
        <f t="shared" si="2"/>
        <v>0</v>
      </c>
      <c r="O20" s="39"/>
      <c r="P20" s="37" t="str">
        <f t="shared" si="3"/>
        <v/>
      </c>
      <c r="Q20" s="2"/>
      <c r="R20" s="107"/>
    </row>
    <row r="21" spans="1:18" ht="30" customHeight="1">
      <c r="A21" s="38">
        <v>11</v>
      </c>
      <c r="B21" s="43"/>
      <c r="C21" s="40"/>
      <c r="D21" s="45"/>
      <c r="E21" s="41"/>
      <c r="F21" s="42"/>
      <c r="G21" s="98"/>
      <c r="H21" s="117">
        <f t="shared" si="1"/>
        <v>0</v>
      </c>
      <c r="I21" s="125"/>
      <c r="J21" s="114"/>
      <c r="K21" s="114"/>
      <c r="L21" s="114"/>
      <c r="M21" s="115"/>
      <c r="N21" s="35">
        <f t="shared" si="2"/>
        <v>0</v>
      </c>
      <c r="O21" s="39"/>
      <c r="P21" s="37" t="str">
        <f t="shared" si="3"/>
        <v/>
      </c>
      <c r="Q21" s="2"/>
      <c r="R21" s="107"/>
    </row>
    <row r="22" spans="1:18" ht="30" customHeight="1">
      <c r="A22" s="38">
        <v>12</v>
      </c>
      <c r="B22" s="43"/>
      <c r="C22" s="40"/>
      <c r="D22" s="45"/>
      <c r="E22" s="41"/>
      <c r="F22" s="42"/>
      <c r="G22" s="98"/>
      <c r="H22" s="117">
        <f t="shared" si="1"/>
        <v>0</v>
      </c>
      <c r="I22" s="125"/>
      <c r="J22" s="114"/>
      <c r="K22" s="114"/>
      <c r="L22" s="114"/>
      <c r="M22" s="115"/>
      <c r="N22" s="35">
        <f>SUM(H22:M22)</f>
        <v>0</v>
      </c>
      <c r="O22" s="39"/>
      <c r="P22" s="37"/>
      <c r="Q22" s="2"/>
      <c r="R22" s="107"/>
    </row>
    <row r="23" spans="1:18" ht="30" customHeight="1">
      <c r="A23" s="38">
        <v>35</v>
      </c>
      <c r="B23" s="43"/>
      <c r="C23" s="40"/>
      <c r="D23" s="45"/>
      <c r="E23" s="41"/>
      <c r="F23" s="42"/>
      <c r="G23" s="98"/>
      <c r="H23" s="117">
        <f t="shared" ref="H23:H28" si="4">IF($D$3="si",($G$5/$G$6*G23),IF($D$3="no",G23*$G$4,0))</f>
        <v>0</v>
      </c>
      <c r="I23" s="125"/>
      <c r="J23" s="114"/>
      <c r="K23" s="114"/>
      <c r="L23" s="114"/>
      <c r="M23" s="115"/>
      <c r="N23" s="35">
        <f t="shared" ref="N23:N28" si="5">SUM(H23:M23)</f>
        <v>0</v>
      </c>
      <c r="O23" s="39"/>
      <c r="P23" s="37"/>
      <c r="Q23" s="2"/>
      <c r="R23" s="107"/>
    </row>
    <row r="24" spans="1:18" ht="30" customHeight="1">
      <c r="A24" s="38">
        <v>36</v>
      </c>
      <c r="B24" s="43"/>
      <c r="C24" s="40"/>
      <c r="D24" s="45"/>
      <c r="E24" s="41"/>
      <c r="F24" s="42"/>
      <c r="G24" s="98"/>
      <c r="H24" s="117">
        <f>IF($D$3="si",($G$5/$G$6*G24),IF($D$3="no",G24*$G$4,0))</f>
        <v>0</v>
      </c>
      <c r="I24" s="125"/>
      <c r="J24" s="114"/>
      <c r="K24" s="114"/>
      <c r="L24" s="114"/>
      <c r="M24" s="115"/>
      <c r="N24" s="35">
        <f t="shared" si="5"/>
        <v>0</v>
      </c>
      <c r="O24" s="39"/>
      <c r="P24" s="37"/>
      <c r="Q24" s="2"/>
      <c r="R24" s="107"/>
    </row>
    <row r="25" spans="1:18" ht="30" customHeight="1">
      <c r="A25" s="38">
        <v>37</v>
      </c>
      <c r="B25" s="43"/>
      <c r="C25" s="40"/>
      <c r="D25" s="45"/>
      <c r="E25" s="41"/>
      <c r="F25" s="42"/>
      <c r="G25" s="98"/>
      <c r="H25" s="117">
        <f t="shared" si="4"/>
        <v>0</v>
      </c>
      <c r="I25" s="125"/>
      <c r="J25" s="114"/>
      <c r="K25" s="114"/>
      <c r="L25" s="114"/>
      <c r="M25" s="115"/>
      <c r="N25" s="35">
        <f t="shared" si="5"/>
        <v>0</v>
      </c>
      <c r="O25" s="39"/>
      <c r="P25" s="37"/>
      <c r="Q25" s="2"/>
      <c r="R25" s="107"/>
    </row>
    <row r="26" spans="1:18" ht="30" customHeight="1">
      <c r="A26" s="38">
        <v>38</v>
      </c>
      <c r="B26" s="43"/>
      <c r="C26" s="40"/>
      <c r="D26" s="45"/>
      <c r="E26" s="41"/>
      <c r="F26" s="42"/>
      <c r="G26" s="98"/>
      <c r="H26" s="117">
        <f t="shared" si="4"/>
        <v>0</v>
      </c>
      <c r="I26" s="125"/>
      <c r="J26" s="114"/>
      <c r="K26" s="114"/>
      <c r="L26" s="114"/>
      <c r="M26" s="115"/>
      <c r="N26" s="35">
        <f t="shared" si="5"/>
        <v>0</v>
      </c>
      <c r="O26" s="39"/>
      <c r="P26" s="37"/>
      <c r="Q26" s="2"/>
      <c r="R26" s="107"/>
    </row>
    <row r="27" spans="1:18" ht="30" customHeight="1">
      <c r="A27" s="38">
        <v>39</v>
      </c>
      <c r="B27" s="43"/>
      <c r="C27" s="40"/>
      <c r="D27" s="45"/>
      <c r="E27" s="41"/>
      <c r="F27" s="42"/>
      <c r="G27" s="98"/>
      <c r="H27" s="117">
        <f t="shared" si="4"/>
        <v>0</v>
      </c>
      <c r="I27" s="125"/>
      <c r="J27" s="114"/>
      <c r="K27" s="114"/>
      <c r="L27" s="114"/>
      <c r="M27" s="115"/>
      <c r="N27" s="35">
        <f t="shared" si="5"/>
        <v>0</v>
      </c>
      <c r="O27" s="39"/>
      <c r="P27" s="37"/>
      <c r="Q27" s="2"/>
      <c r="R27" s="107"/>
    </row>
    <row r="28" spans="1:18" ht="30" customHeight="1">
      <c r="A28" s="38">
        <v>40</v>
      </c>
      <c r="B28" s="43"/>
      <c r="C28" s="40"/>
      <c r="D28" s="45"/>
      <c r="E28" s="41"/>
      <c r="F28" s="42"/>
      <c r="G28" s="98"/>
      <c r="H28" s="117">
        <f t="shared" si="4"/>
        <v>0</v>
      </c>
      <c r="I28" s="125"/>
      <c r="J28" s="114"/>
      <c r="K28" s="114"/>
      <c r="L28" s="114"/>
      <c r="M28" s="115"/>
      <c r="N28" s="35">
        <f t="shared" si="5"/>
        <v>0</v>
      </c>
      <c r="O28" s="39"/>
      <c r="P28" s="37"/>
      <c r="Q28" s="2"/>
      <c r="R28" s="107"/>
    </row>
    <row r="29" spans="1:18" ht="30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74"/>
      <c r="Q29" s="74"/>
      <c r="R29" s="74"/>
    </row>
    <row r="30" spans="1:18" ht="30" customHeight="1">
      <c r="A30" s="53"/>
      <c r="B30" s="66"/>
      <c r="C30" s="67"/>
      <c r="D30" s="68"/>
      <c r="E30" s="68"/>
      <c r="F30" s="69"/>
      <c r="G30" s="70"/>
      <c r="H30" s="71"/>
      <c r="I30" s="72"/>
      <c r="J30" s="72"/>
      <c r="K30" s="72"/>
      <c r="L30" s="72"/>
      <c r="M30" s="72"/>
      <c r="N30" s="73"/>
      <c r="O30" s="74"/>
      <c r="P30" s="54" t="str">
        <f t="shared" si="3"/>
        <v/>
      </c>
      <c r="Q30" s="54"/>
      <c r="R30" s="54"/>
    </row>
    <row r="31" spans="1:18" ht="30" customHeight="1">
      <c r="B31" s="64" t="s">
        <v>6</v>
      </c>
      <c r="C31" s="64"/>
      <c r="D31" s="64"/>
      <c r="E31" s="54"/>
      <c r="F31" s="54"/>
      <c r="G31" s="64" t="s">
        <v>8</v>
      </c>
      <c r="H31" s="64"/>
      <c r="I31" s="64"/>
      <c r="J31" s="54"/>
      <c r="K31" s="54"/>
      <c r="L31" s="64" t="s">
        <v>7</v>
      </c>
      <c r="M31" s="64"/>
      <c r="N31" s="64"/>
      <c r="O31" s="54"/>
      <c r="P31" s="54" t="str">
        <f t="shared" si="3"/>
        <v/>
      </c>
      <c r="Q31" s="54"/>
      <c r="R31" s="54"/>
    </row>
    <row r="32" spans="1:18" ht="30" customHeight="1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 t="str">
        <f t="shared" si="3"/>
        <v/>
      </c>
      <c r="Q32" s="54"/>
      <c r="R32" s="54"/>
    </row>
    <row r="33" spans="1:18" ht="30" customHeight="1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74" t="str">
        <f t="shared" si="3"/>
        <v/>
      </c>
      <c r="Q33" s="74"/>
      <c r="R33" s="74"/>
    </row>
    <row r="34" spans="1:18">
      <c r="P34" s="54"/>
      <c r="Q34" s="54"/>
      <c r="R34" s="54"/>
    </row>
    <row r="35" spans="1:18">
      <c r="A35" s="65"/>
      <c r="P35" s="54"/>
      <c r="Q35" s="54"/>
      <c r="R35" s="54"/>
    </row>
    <row r="36" spans="1:18">
      <c r="A36" s="53"/>
      <c r="P36" s="102"/>
      <c r="R36" s="104"/>
    </row>
    <row r="37" spans="1:18">
      <c r="A37" s="53"/>
      <c r="P37" s="102"/>
      <c r="R37" s="104"/>
    </row>
    <row r="38" spans="1:18">
      <c r="A38" s="53"/>
      <c r="P38" s="54"/>
      <c r="R38" s="10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0:M30 H11:H28 J11:L17 I18:M28 I12:I17 M13:M17">
      <formula1>0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textLength" operator="greaterThan" allowBlank="1" showErrorMessage="1" sqref="D30:E30 D18:E28 E14:E16">
      <formula1>1</formula1>
      <formula2>0</formula2>
    </dataValidation>
    <dataValidation type="textLength" operator="greaterThan" sqref="F30 F18:F28 F14:F15">
      <formula1>1</formula1>
      <formula2>0</formula2>
    </dataValidation>
    <dataValidation type="date" operator="greaterThanOrEqual" showErrorMessage="1" errorTitle="Data" error="Inserire una data superiore al 1/11/2000" sqref="B30 B18:B28">
      <formula1>36831</formula1>
      <formula2>0</formula2>
    </dataValidation>
    <dataValidation type="textLength" operator="greaterThan" allowBlank="1" sqref="C30 C18:C28 C16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zoomScale="50" zoomScaleNormal="50" workbookViewId="0">
      <selection activeCell="N11" sqref="N11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56" t="s">
        <v>35</v>
      </c>
      <c r="C1" s="156"/>
      <c r="D1" s="156"/>
      <c r="E1" s="157" t="s">
        <v>48</v>
      </c>
      <c r="F1" s="157"/>
      <c r="G1" s="47" t="s">
        <v>11</v>
      </c>
      <c r="H1" s="46" t="s">
        <v>55</v>
      </c>
      <c r="L1" s="8" t="s">
        <v>2</v>
      </c>
      <c r="M1" s="3">
        <f>+P1-N7</f>
        <v>0</v>
      </c>
      <c r="N1" s="5" t="s">
        <v>24</v>
      </c>
      <c r="O1" s="6"/>
      <c r="P1" s="7">
        <f>SUM(H7:M7)</f>
        <v>844.8</v>
      </c>
      <c r="Q1" s="129">
        <f>P11</f>
        <v>133.1</v>
      </c>
    </row>
    <row r="2" spans="1:19" s="8" customFormat="1" ht="35.25" customHeight="1">
      <c r="A2" s="4"/>
      <c r="B2" s="158" t="s">
        <v>9</v>
      </c>
      <c r="C2" s="158"/>
      <c r="D2" s="158"/>
      <c r="E2" s="157"/>
      <c r="F2" s="157"/>
      <c r="G2" s="9"/>
      <c r="H2" s="9"/>
      <c r="N2" s="10" t="s">
        <v>33</v>
      </c>
      <c r="O2" s="11"/>
      <c r="P2" s="12"/>
      <c r="Q2" s="129"/>
    </row>
    <row r="3" spans="1:19" s="8" customFormat="1" ht="35.25" customHeight="1">
      <c r="A3" s="4"/>
      <c r="B3" s="158" t="s">
        <v>10</v>
      </c>
      <c r="C3" s="158"/>
      <c r="D3" s="158"/>
      <c r="E3" s="157" t="s">
        <v>1</v>
      </c>
      <c r="F3" s="157"/>
      <c r="N3" s="10" t="s">
        <v>32</v>
      </c>
      <c r="O3" s="11"/>
      <c r="P3" s="12">
        <f>+O7</f>
        <v>844.8</v>
      </c>
      <c r="Q3" s="130">
        <f>P11</f>
        <v>133.1</v>
      </c>
      <c r="R3" s="14"/>
    </row>
    <row r="4" spans="1:19" s="8" customFormat="1" ht="35.25" customHeight="1" thickBot="1">
      <c r="A4" s="4"/>
      <c r="E4" s="14"/>
      <c r="F4" s="14"/>
      <c r="G4" s="10" t="s">
        <v>29</v>
      </c>
      <c r="H4" s="21"/>
      <c r="I4" s="15"/>
      <c r="J4" s="15"/>
      <c r="K4" s="15"/>
      <c r="L4" s="2"/>
      <c r="M4" s="2"/>
      <c r="N4" s="16"/>
      <c r="O4" s="17"/>
      <c r="P4" s="18"/>
      <c r="Q4" s="130"/>
      <c r="R4" s="14"/>
    </row>
    <row r="5" spans="1:19" s="8" customFormat="1" ht="46.5" customHeight="1" thickTop="1" thickBot="1">
      <c r="A5" s="4"/>
      <c r="B5" s="19" t="s">
        <v>12</v>
      </c>
      <c r="C5" s="55"/>
      <c r="D5" s="20"/>
      <c r="E5" s="52" t="s">
        <v>3</v>
      </c>
      <c r="F5" s="14"/>
      <c r="G5" s="80" t="s">
        <v>46</v>
      </c>
      <c r="H5" s="21"/>
      <c r="N5" s="161" t="s">
        <v>34</v>
      </c>
      <c r="O5" s="161"/>
      <c r="P5" s="22">
        <f>P1-P2-P3</f>
        <v>0</v>
      </c>
      <c r="Q5" s="130">
        <f>Q1-Q3</f>
        <v>0</v>
      </c>
      <c r="R5" s="14"/>
    </row>
    <row r="6" spans="1:19" s="8" customFormat="1" ht="43.5" customHeight="1" thickTop="1" thickBot="1">
      <c r="A6" s="4"/>
      <c r="B6" s="23" t="s">
        <v>89</v>
      </c>
      <c r="C6" s="23"/>
      <c r="D6" s="23"/>
      <c r="E6" s="14"/>
      <c r="F6" s="14"/>
      <c r="G6" s="80" t="s">
        <v>47</v>
      </c>
      <c r="H6" s="24"/>
      <c r="R6" s="13"/>
      <c r="S6" s="14"/>
    </row>
    <row r="7" spans="1:19" s="8" customFormat="1" ht="27" customHeight="1" thickBot="1">
      <c r="A7" s="48"/>
      <c r="B7" s="49"/>
      <c r="C7" s="49"/>
      <c r="D7" s="50" t="s">
        <v>41</v>
      </c>
      <c r="E7" s="164" t="s">
        <v>14</v>
      </c>
      <c r="F7" s="165"/>
      <c r="G7" s="25">
        <f t="shared" ref="G7:O7" si="0">SUM(G11:G28)</f>
        <v>0</v>
      </c>
      <c r="H7" s="25">
        <f t="shared" si="0"/>
        <v>0</v>
      </c>
      <c r="I7" s="57">
        <f t="shared" si="0"/>
        <v>0</v>
      </c>
      <c r="J7" s="61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844.8</v>
      </c>
      <c r="N7" s="58">
        <f t="shared" si="0"/>
        <v>844.8</v>
      </c>
      <c r="O7" s="59">
        <f t="shared" si="0"/>
        <v>844.8</v>
      </c>
      <c r="P7" s="13"/>
    </row>
    <row r="8" spans="1:19" ht="36" customHeight="1" thickTop="1" thickBot="1">
      <c r="A8" s="144"/>
      <c r="B8" s="56"/>
      <c r="C8" s="146" t="s">
        <v>27</v>
      </c>
      <c r="D8" s="149" t="s">
        <v>19</v>
      </c>
      <c r="E8" s="150" t="s">
        <v>15</v>
      </c>
      <c r="F8" s="151" t="s">
        <v>44</v>
      </c>
      <c r="G8" s="140" t="s">
        <v>16</v>
      </c>
      <c r="H8" s="141" t="s">
        <v>17</v>
      </c>
      <c r="I8" s="154" t="s">
        <v>18</v>
      </c>
      <c r="J8" s="154" t="s">
        <v>20</v>
      </c>
      <c r="K8" s="154" t="s">
        <v>21</v>
      </c>
      <c r="L8" s="162" t="s">
        <v>22</v>
      </c>
      <c r="M8" s="163"/>
      <c r="N8" s="166" t="s">
        <v>24</v>
      </c>
      <c r="O8" s="152" t="s">
        <v>25</v>
      </c>
      <c r="R8" s="2"/>
    </row>
    <row r="9" spans="1:19" ht="36" customHeight="1" thickTop="1" thickBot="1">
      <c r="A9" s="145"/>
      <c r="B9" s="56" t="s">
        <v>13</v>
      </c>
      <c r="C9" s="147"/>
      <c r="D9" s="150"/>
      <c r="E9" s="150"/>
      <c r="F9" s="151"/>
      <c r="G9" s="140"/>
      <c r="H9" s="142"/>
      <c r="I9" s="155" t="s">
        <v>5</v>
      </c>
      <c r="J9" s="155"/>
      <c r="K9" s="155" t="s">
        <v>4</v>
      </c>
      <c r="L9" s="154" t="s">
        <v>23</v>
      </c>
      <c r="M9" s="159" t="s">
        <v>28</v>
      </c>
      <c r="N9" s="167"/>
      <c r="O9" s="153"/>
      <c r="R9" s="2"/>
    </row>
    <row r="10" spans="1:19" ht="37.5" customHeight="1" thickTop="1" thickBot="1">
      <c r="A10" s="145"/>
      <c r="B10" s="51"/>
      <c r="C10" s="148"/>
      <c r="D10" s="150"/>
      <c r="E10" s="150"/>
      <c r="F10" s="151"/>
      <c r="G10" s="26" t="s">
        <v>0</v>
      </c>
      <c r="H10" s="143"/>
      <c r="I10" s="155"/>
      <c r="J10" s="155"/>
      <c r="K10" s="155"/>
      <c r="L10" s="155"/>
      <c r="M10" s="160"/>
      <c r="N10" s="167"/>
      <c r="O10" s="153"/>
      <c r="R10" s="2"/>
    </row>
    <row r="11" spans="1:19" ht="30" customHeight="1" thickTop="1">
      <c r="A11" s="27">
        <v>1</v>
      </c>
      <c r="B11" s="43">
        <v>41243</v>
      </c>
      <c r="C11" s="29" t="s">
        <v>90</v>
      </c>
      <c r="D11" s="29" t="s">
        <v>91</v>
      </c>
      <c r="E11" s="60"/>
      <c r="F11" s="60" t="s">
        <v>92</v>
      </c>
      <c r="G11" s="75"/>
      <c r="H11" s="116">
        <f>IF($E$3="si",($H$5/$H$6*G11),IF($E$3="no",G11*$H$4,0))</f>
        <v>0</v>
      </c>
      <c r="I11" s="120"/>
      <c r="J11" s="121"/>
      <c r="K11" s="122"/>
      <c r="L11" s="123"/>
      <c r="M11" s="124">
        <v>844.8</v>
      </c>
      <c r="N11" s="35">
        <f>SUM(H11:M11)</f>
        <v>844.8</v>
      </c>
      <c r="O11" s="36">
        <v>844.8</v>
      </c>
      <c r="P11" s="131">
        <v>133.1</v>
      </c>
      <c r="Q11" s="128">
        <v>85.41</v>
      </c>
      <c r="R11" s="2"/>
    </row>
    <row r="12" spans="1:19" ht="30" customHeight="1">
      <c r="A12" s="38">
        <v>2</v>
      </c>
      <c r="B12" s="28"/>
      <c r="C12" s="29"/>
      <c r="D12" s="29"/>
      <c r="E12" s="60"/>
      <c r="F12" s="60"/>
      <c r="G12" s="76"/>
      <c r="H12" s="118">
        <f t="shared" ref="H12:H28" si="1">IF($E$3="si",($H$5/$H$6*G12),IF($E$3="no",G12*$H$4,0))</f>
        <v>0</v>
      </c>
      <c r="I12" s="96"/>
      <c r="J12" s="112"/>
      <c r="K12" s="114"/>
      <c r="L12" s="114"/>
      <c r="M12" s="115"/>
      <c r="N12" s="35">
        <f>SUM(H12:M12)</f>
        <v>0</v>
      </c>
      <c r="O12" s="39"/>
      <c r="P12" s="103"/>
      <c r="R12" s="2"/>
    </row>
    <row r="13" spans="1:19" ht="30" customHeight="1">
      <c r="A13" s="38">
        <v>3</v>
      </c>
      <c r="B13" s="28"/>
      <c r="C13" s="29"/>
      <c r="D13" s="29"/>
      <c r="E13" s="60"/>
      <c r="F13" s="60"/>
      <c r="G13" s="76"/>
      <c r="H13" s="118">
        <f t="shared" si="1"/>
        <v>0</v>
      </c>
      <c r="I13" s="96"/>
      <c r="J13" s="112"/>
      <c r="K13" s="114"/>
      <c r="L13" s="114"/>
      <c r="M13" s="115"/>
      <c r="N13" s="35">
        <f t="shared" ref="N13:N15" si="2">SUM(H13:M13)</f>
        <v>0</v>
      </c>
      <c r="O13" s="39"/>
      <c r="P13" s="103"/>
      <c r="R13" s="2"/>
    </row>
    <row r="14" spans="1:19" ht="30" customHeight="1">
      <c r="A14" s="38">
        <v>4</v>
      </c>
      <c r="B14" s="28"/>
      <c r="C14" s="29"/>
      <c r="D14" s="29"/>
      <c r="E14" s="60"/>
      <c r="F14" s="60"/>
      <c r="G14" s="76"/>
      <c r="H14" s="118">
        <f t="shared" si="1"/>
        <v>0</v>
      </c>
      <c r="I14" s="96"/>
      <c r="J14" s="112"/>
      <c r="K14" s="114"/>
      <c r="L14" s="114"/>
      <c r="M14" s="115"/>
      <c r="N14" s="35">
        <f t="shared" si="2"/>
        <v>0</v>
      </c>
      <c r="O14" s="39"/>
      <c r="P14" s="103"/>
      <c r="R14" s="2"/>
    </row>
    <row r="15" spans="1:19" ht="30" customHeight="1">
      <c r="A15" s="38">
        <v>5</v>
      </c>
      <c r="B15" s="28"/>
      <c r="C15" s="29"/>
      <c r="D15" s="29"/>
      <c r="E15" s="60"/>
      <c r="F15" s="60"/>
      <c r="G15" s="76"/>
      <c r="H15" s="118">
        <f t="shared" si="1"/>
        <v>0</v>
      </c>
      <c r="I15" s="96"/>
      <c r="J15" s="114"/>
      <c r="K15" s="114"/>
      <c r="L15" s="113"/>
      <c r="M15" s="115"/>
      <c r="N15" s="35">
        <f t="shared" si="2"/>
        <v>0</v>
      </c>
      <c r="O15" s="39"/>
      <c r="P15" s="103"/>
      <c r="R15" s="2"/>
    </row>
    <row r="16" spans="1:19" ht="30" customHeight="1">
      <c r="A16" s="38">
        <v>6</v>
      </c>
      <c r="B16" s="28"/>
      <c r="C16" s="29"/>
      <c r="D16" s="29"/>
      <c r="E16" s="60"/>
      <c r="F16" s="60"/>
      <c r="G16" s="76"/>
      <c r="H16" s="118">
        <f>IF($E$3="si",($H$5/$H$6*G16),IF($E$3="no",G16*$H$4,0))</f>
        <v>0</v>
      </c>
      <c r="I16" s="96"/>
      <c r="J16" s="114"/>
      <c r="K16" s="114"/>
      <c r="L16" s="113"/>
      <c r="M16" s="115"/>
      <c r="N16" s="35">
        <f>SUM(H16:M16)</f>
        <v>0</v>
      </c>
      <c r="O16" s="39"/>
      <c r="P16" s="103"/>
      <c r="R16" s="2"/>
    </row>
    <row r="17" spans="1:18" ht="30" customHeight="1">
      <c r="A17" s="38">
        <v>7</v>
      </c>
      <c r="B17" s="28"/>
      <c r="C17" s="29"/>
      <c r="D17" s="40"/>
      <c r="E17" s="60"/>
      <c r="F17" s="60"/>
      <c r="G17" s="77"/>
      <c r="H17" s="118">
        <f t="shared" si="1"/>
        <v>0</v>
      </c>
      <c r="I17" s="96"/>
      <c r="J17" s="114"/>
      <c r="K17" s="114"/>
      <c r="L17" s="113"/>
      <c r="M17" s="115"/>
      <c r="N17" s="35">
        <f t="shared" ref="N17:N28" si="3">SUM(H17:M17)</f>
        <v>0</v>
      </c>
      <c r="O17" s="39"/>
      <c r="P17" s="103"/>
      <c r="R17" s="2"/>
    </row>
    <row r="18" spans="1:18" ht="30" customHeight="1">
      <c r="A18" s="38">
        <v>8</v>
      </c>
      <c r="B18" s="28"/>
      <c r="C18" s="29"/>
      <c r="D18" s="40"/>
      <c r="E18" s="60"/>
      <c r="F18" s="60"/>
      <c r="G18" s="77"/>
      <c r="H18" s="118">
        <f t="shared" si="1"/>
        <v>0</v>
      </c>
      <c r="I18" s="96"/>
      <c r="J18" s="114"/>
      <c r="K18" s="114"/>
      <c r="L18" s="113"/>
      <c r="M18" s="115"/>
      <c r="N18" s="35">
        <f t="shared" si="3"/>
        <v>0</v>
      </c>
      <c r="O18" s="39"/>
      <c r="P18" s="103"/>
      <c r="R18" s="2"/>
    </row>
    <row r="19" spans="1:18" ht="30" customHeight="1">
      <c r="A19" s="38">
        <v>9</v>
      </c>
      <c r="B19" s="28"/>
      <c r="C19" s="29"/>
      <c r="D19" s="40"/>
      <c r="E19" s="60"/>
      <c r="F19" s="60"/>
      <c r="G19" s="77"/>
      <c r="H19" s="118">
        <f t="shared" si="1"/>
        <v>0</v>
      </c>
      <c r="I19" s="96"/>
      <c r="J19" s="112"/>
      <c r="K19" s="114"/>
      <c r="L19" s="114"/>
      <c r="M19" s="115"/>
      <c r="N19" s="35">
        <f t="shared" si="3"/>
        <v>0</v>
      </c>
      <c r="O19" s="39"/>
      <c r="P19" s="103"/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7"/>
      <c r="H20" s="118">
        <f t="shared" si="1"/>
        <v>0</v>
      </c>
      <c r="I20" s="96"/>
      <c r="J20" s="112"/>
      <c r="K20" s="114"/>
      <c r="L20" s="114"/>
      <c r="M20" s="115"/>
      <c r="N20" s="35">
        <f t="shared" si="3"/>
        <v>0</v>
      </c>
      <c r="O20" s="39"/>
      <c r="P20" s="103"/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7"/>
      <c r="H21" s="118">
        <f t="shared" si="1"/>
        <v>0</v>
      </c>
      <c r="I21" s="96"/>
      <c r="J21" s="112"/>
      <c r="K21" s="114"/>
      <c r="L21" s="114"/>
      <c r="M21" s="115"/>
      <c r="N21" s="35">
        <f t="shared" si="3"/>
        <v>0</v>
      </c>
      <c r="O21" s="39"/>
      <c r="P21" s="103"/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7"/>
      <c r="H22" s="118">
        <f t="shared" si="1"/>
        <v>0</v>
      </c>
      <c r="I22" s="96"/>
      <c r="J22" s="112"/>
      <c r="K22" s="114"/>
      <c r="L22" s="114"/>
      <c r="M22" s="115"/>
      <c r="N22" s="35">
        <f t="shared" si="3"/>
        <v>0</v>
      </c>
      <c r="O22" s="39"/>
      <c r="P22" s="103"/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7"/>
      <c r="H23" s="118">
        <f t="shared" si="1"/>
        <v>0</v>
      </c>
      <c r="I23" s="96"/>
      <c r="J23" s="112"/>
      <c r="K23" s="114"/>
      <c r="L23" s="114"/>
      <c r="M23" s="115"/>
      <c r="N23" s="35">
        <f t="shared" si="3"/>
        <v>0</v>
      </c>
      <c r="O23" s="39"/>
      <c r="P23" s="103"/>
      <c r="R23" s="2"/>
    </row>
    <row r="24" spans="1:18" ht="30" customHeight="1">
      <c r="A24" s="38">
        <v>20</v>
      </c>
      <c r="B24" s="28"/>
      <c r="C24" s="29"/>
      <c r="D24" s="40"/>
      <c r="E24" s="60"/>
      <c r="F24" s="60"/>
      <c r="G24" s="77"/>
      <c r="H24" s="118">
        <f t="shared" si="1"/>
        <v>0</v>
      </c>
      <c r="I24" s="96"/>
      <c r="J24" s="112"/>
      <c r="K24" s="114"/>
      <c r="L24" s="114"/>
      <c r="M24" s="115"/>
      <c r="N24" s="35">
        <f t="shared" si="3"/>
        <v>0</v>
      </c>
      <c r="O24" s="39"/>
      <c r="P24" s="103"/>
      <c r="R24" s="2"/>
    </row>
    <row r="25" spans="1:18" ht="30" customHeight="1">
      <c r="A25" s="38">
        <v>21</v>
      </c>
      <c r="B25" s="28"/>
      <c r="C25" s="29"/>
      <c r="D25" s="40"/>
      <c r="E25" s="60"/>
      <c r="F25" s="60"/>
      <c r="G25" s="77"/>
      <c r="H25" s="118">
        <f t="shared" si="1"/>
        <v>0</v>
      </c>
      <c r="I25" s="96"/>
      <c r="J25" s="112"/>
      <c r="K25" s="114"/>
      <c r="L25" s="114"/>
      <c r="M25" s="115"/>
      <c r="N25" s="35">
        <f t="shared" si="3"/>
        <v>0</v>
      </c>
      <c r="O25" s="39"/>
      <c r="P25" s="103"/>
      <c r="R25" s="2"/>
    </row>
    <row r="26" spans="1:18" ht="30" customHeight="1">
      <c r="A26" s="38">
        <v>22</v>
      </c>
      <c r="B26" s="28"/>
      <c r="C26" s="29"/>
      <c r="D26" s="40"/>
      <c r="E26" s="60"/>
      <c r="F26" s="60"/>
      <c r="G26" s="77"/>
      <c r="H26" s="118">
        <f t="shared" si="1"/>
        <v>0</v>
      </c>
      <c r="I26" s="96"/>
      <c r="J26" s="112"/>
      <c r="K26" s="114"/>
      <c r="L26" s="114"/>
      <c r="M26" s="115"/>
      <c r="N26" s="35">
        <f t="shared" si="3"/>
        <v>0</v>
      </c>
      <c r="O26" s="39"/>
      <c r="P26" s="103"/>
      <c r="R26" s="2"/>
    </row>
    <row r="27" spans="1:18" ht="30" customHeight="1">
      <c r="A27" s="38">
        <v>23</v>
      </c>
      <c r="B27" s="28"/>
      <c r="C27" s="29"/>
      <c r="D27" s="40"/>
      <c r="E27" s="60"/>
      <c r="F27" s="60"/>
      <c r="G27" s="77"/>
      <c r="H27" s="118">
        <f t="shared" si="1"/>
        <v>0</v>
      </c>
      <c r="I27" s="96"/>
      <c r="J27" s="112"/>
      <c r="K27" s="114"/>
      <c r="L27" s="114"/>
      <c r="M27" s="115"/>
      <c r="N27" s="35">
        <f t="shared" si="3"/>
        <v>0</v>
      </c>
      <c r="O27" s="39"/>
      <c r="P27" s="103"/>
      <c r="R27" s="2"/>
    </row>
    <row r="28" spans="1:18" ht="30" customHeight="1">
      <c r="A28" s="38">
        <v>24</v>
      </c>
      <c r="B28" s="28"/>
      <c r="C28" s="29"/>
      <c r="D28" s="40"/>
      <c r="E28" s="60"/>
      <c r="F28" s="60"/>
      <c r="G28" s="77"/>
      <c r="H28" s="118">
        <f t="shared" si="1"/>
        <v>0</v>
      </c>
      <c r="I28" s="96"/>
      <c r="J28" s="112"/>
      <c r="K28" s="114"/>
      <c r="L28" s="114"/>
      <c r="M28" s="115"/>
      <c r="N28" s="35">
        <f t="shared" si="3"/>
        <v>0</v>
      </c>
      <c r="O28" s="39"/>
      <c r="P28" s="103"/>
      <c r="R28" s="2"/>
    </row>
    <row r="29" spans="1:18" ht="30" customHeight="1">
      <c r="A29" s="38">
        <v>71</v>
      </c>
      <c r="B29" s="54"/>
      <c r="C29" s="54"/>
      <c r="D29" s="54"/>
      <c r="E29" s="54"/>
      <c r="F29" s="54"/>
      <c r="G29" s="54"/>
      <c r="H29" s="54"/>
      <c r="I29" s="54"/>
      <c r="J29" s="79"/>
      <c r="K29" s="79"/>
      <c r="L29" s="54"/>
      <c r="M29" s="54"/>
      <c r="N29" s="54"/>
      <c r="O29" s="54"/>
      <c r="P29" s="103"/>
      <c r="R29" s="2"/>
    </row>
    <row r="30" spans="1:18">
      <c r="B30" s="66"/>
      <c r="C30" s="67"/>
      <c r="D30" s="68"/>
      <c r="E30" s="68"/>
      <c r="F30" s="69"/>
      <c r="G30" s="70"/>
      <c r="H30" s="71"/>
      <c r="I30" s="72"/>
      <c r="J30" s="79"/>
      <c r="K30" s="79"/>
      <c r="L30" s="72"/>
      <c r="M30" s="72"/>
      <c r="N30" s="73"/>
      <c r="O30" s="74"/>
      <c r="P30" s="104"/>
    </row>
    <row r="31" spans="1:18">
      <c r="A31" s="53"/>
      <c r="B31" s="64" t="s">
        <v>36</v>
      </c>
      <c r="C31" s="64"/>
      <c r="D31" s="64"/>
      <c r="E31" s="54"/>
      <c r="F31" s="54"/>
      <c r="G31" s="64" t="s">
        <v>37</v>
      </c>
      <c r="H31" s="64"/>
      <c r="I31" s="64"/>
      <c r="J31" s="79"/>
      <c r="K31" s="79"/>
      <c r="L31" s="64" t="s">
        <v>38</v>
      </c>
      <c r="M31" s="64"/>
      <c r="N31" s="64"/>
      <c r="O31" s="54"/>
      <c r="P31" s="105"/>
      <c r="Q31" s="3"/>
    </row>
    <row r="32" spans="1:18">
      <c r="A32" s="65"/>
      <c r="B32" s="54"/>
      <c r="C32" s="54"/>
      <c r="D32" s="54"/>
      <c r="E32" s="54"/>
      <c r="F32" s="54"/>
      <c r="G32" s="54"/>
      <c r="H32" s="54"/>
      <c r="I32" s="54"/>
      <c r="J32" s="79"/>
      <c r="K32" s="79"/>
      <c r="L32" s="54"/>
      <c r="M32" s="54"/>
      <c r="N32" s="54"/>
      <c r="O32" s="54"/>
      <c r="P32" s="79"/>
      <c r="Q32" s="3"/>
    </row>
    <row r="33" spans="1:17">
      <c r="A33" s="53"/>
      <c r="B33" s="54"/>
      <c r="C33" s="54"/>
      <c r="D33" s="54"/>
      <c r="E33" s="54"/>
      <c r="F33" s="54"/>
      <c r="G33" s="54"/>
      <c r="H33" s="54"/>
      <c r="I33" s="54"/>
      <c r="J33" s="79"/>
      <c r="K33" s="79"/>
      <c r="L33" s="54"/>
      <c r="M33" s="54"/>
      <c r="N33" s="54"/>
      <c r="O33" s="54"/>
      <c r="P33" s="79"/>
      <c r="Q33" s="3"/>
    </row>
    <row r="34" spans="1:17">
      <c r="A34" s="53"/>
      <c r="P34" s="79"/>
      <c r="Q34" s="3"/>
    </row>
    <row r="35" spans="1:17">
      <c r="A35" s="53"/>
      <c r="P35" s="79"/>
      <c r="Q35" s="3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30">
      <formula1>1</formula1>
      <formula2>0</formula2>
    </dataValidation>
    <dataValidation type="date" operator="greaterThanOrEqual" showErrorMessage="1" errorTitle="Data" error="Inserire una data superiore al 1/11/2000" sqref="B30 B11">
      <formula1>36831</formula1>
      <formula2>0</formula2>
    </dataValidation>
    <dataValidation type="textLength" operator="greaterThan" sqref="F30 G17:G28">
      <formula1>1</formula1>
      <formula2>0</formula2>
    </dataValidation>
    <dataValidation type="textLength" operator="greaterThan" allowBlank="1" showErrorMessage="1" sqref="D30:E30 F17:F28">
      <formula1>1</formula1>
      <formula2>0</formula2>
    </dataValidation>
    <dataValidation type="decimal" operator="greaterThanOrEqual" allowBlank="1" showErrorMessage="1" errorTitle="Valore" error="Inserire un numero maggiore o uguale a 0 (zero)!" sqref="H30:M30 H11:J28 K15 K17:K28 L19:M28 L11:M14 M15:M18">
      <formula1>0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Expense Singapore Dollars</vt:lpstr>
      <vt:lpstr>Expense Rupiah Indonesia</vt:lpstr>
      <vt:lpstr>Thai baht</vt:lpstr>
      <vt:lpstr>Expenses Taiwan</vt:lpstr>
      <vt:lpstr>Macau</vt:lpstr>
      <vt:lpstr>'Expense Singapore Dollars'!Area_stampa</vt:lpstr>
      <vt:lpstr>'Expense Singapore Dollars'!Titoli_stampa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2012-12-18T14:50:42Z</cp:lastPrinted>
  <dcterms:created xsi:type="dcterms:W3CDTF">2007-03-06T14:42:56Z</dcterms:created>
  <dcterms:modified xsi:type="dcterms:W3CDTF">2013-03-11T14:12:15Z</dcterms:modified>
</cp:coreProperties>
</file>