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15480" windowHeight="820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 l="1"/>
  <c r="H11" i="1"/>
  <c r="H11" i="3"/>
  <c r="H123" i="1"/>
  <c r="P129" i="1"/>
  <c r="H129" i="1"/>
  <c r="N129" i="1"/>
  <c r="O7" i="3"/>
  <c r="P3" i="3"/>
  <c r="M7" i="3"/>
  <c r="L7" i="3"/>
  <c r="K7" i="3"/>
  <c r="J7" i="3"/>
  <c r="I7" i="3"/>
  <c r="G7" i="3"/>
  <c r="H37" i="3"/>
  <c r="H40" i="3"/>
  <c r="H51" i="3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H13" i="1"/>
  <c r="N13" i="1"/>
  <c r="N11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O7" i="1"/>
  <c r="P3" i="1"/>
  <c r="G7" i="1"/>
  <c r="I7" i="1"/>
  <c r="M7" i="1"/>
  <c r="L7" i="1"/>
  <c r="K7" i="1"/>
  <c r="J7" i="1"/>
  <c r="P128" i="1"/>
  <c r="N128" i="1"/>
  <c r="P127" i="1"/>
  <c r="N127" i="1"/>
  <c r="P126" i="1"/>
  <c r="N126" i="1"/>
  <c r="P125" i="1"/>
  <c r="N125" i="1"/>
  <c r="P124" i="1"/>
  <c r="N124" i="1"/>
  <c r="P123" i="1"/>
  <c r="N123" i="1"/>
  <c r="P122" i="1"/>
  <c r="N122" i="1"/>
  <c r="P121" i="1"/>
  <c r="N121" i="1"/>
  <c r="P120" i="1"/>
  <c r="N120" i="1"/>
  <c r="P119" i="1"/>
  <c r="N119" i="1"/>
  <c r="P118" i="1"/>
  <c r="N118" i="1"/>
  <c r="P117" i="1"/>
  <c r="N117" i="1"/>
  <c r="P116" i="1"/>
  <c r="N116" i="1"/>
  <c r="P115" i="1"/>
  <c r="N115" i="1"/>
  <c r="P114" i="1"/>
  <c r="N114" i="1"/>
  <c r="P113" i="1"/>
  <c r="N113" i="1"/>
  <c r="P112" i="1"/>
  <c r="N112" i="1"/>
  <c r="P111" i="1"/>
  <c r="N111" i="1"/>
  <c r="P110" i="1"/>
  <c r="N110" i="1"/>
  <c r="P109" i="1"/>
  <c r="N109" i="1"/>
  <c r="P108" i="1"/>
  <c r="N108" i="1"/>
  <c r="P107" i="1"/>
  <c r="N107" i="1"/>
  <c r="P106" i="1"/>
  <c r="N106" i="1"/>
  <c r="P105" i="1"/>
  <c r="N105" i="1"/>
  <c r="P104" i="1"/>
  <c r="N104" i="1"/>
  <c r="P103" i="1"/>
  <c r="N103" i="1"/>
  <c r="P102" i="1"/>
  <c r="N102" i="1"/>
  <c r="P101" i="1"/>
  <c r="N101" i="1"/>
  <c r="P100" i="1"/>
  <c r="N100" i="1"/>
  <c r="P99" i="1"/>
  <c r="N99" i="1"/>
  <c r="P98" i="1"/>
  <c r="N98" i="1"/>
  <c r="P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N90" i="1"/>
  <c r="P89" i="1"/>
  <c r="N89" i="1"/>
  <c r="P88" i="1"/>
  <c r="N88" i="1"/>
  <c r="P87" i="1"/>
  <c r="N87" i="1"/>
  <c r="P86" i="1"/>
  <c r="N86" i="1"/>
  <c r="P85" i="1"/>
  <c r="N85" i="1"/>
  <c r="P84" i="1"/>
  <c r="N84" i="1"/>
  <c r="H39" i="3"/>
  <c r="N39" i="3"/>
  <c r="P40" i="3"/>
  <c r="N40" i="3"/>
  <c r="P39" i="3"/>
  <c r="P38" i="3"/>
  <c r="H38" i="3"/>
  <c r="N38" i="3"/>
  <c r="P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H27" i="3"/>
  <c r="N27" i="3"/>
  <c r="P31" i="3"/>
  <c r="H31" i="3"/>
  <c r="N31" i="3"/>
  <c r="P30" i="3"/>
  <c r="H30" i="3"/>
  <c r="N30" i="3"/>
  <c r="P29" i="3"/>
  <c r="H29" i="3"/>
  <c r="N29" i="3"/>
  <c r="P28" i="3"/>
  <c r="H28" i="3"/>
  <c r="N2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7" i="3"/>
  <c r="P1" i="3"/>
  <c r="P5" i="3"/>
  <c r="P11" i="3"/>
  <c r="P11" i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7" i="3"/>
  <c r="H7" i="1"/>
  <c r="P1" i="1"/>
  <c r="P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23" i="1"/>
  <c r="N22" i="1"/>
  <c r="N21" i="1"/>
  <c r="N20" i="1"/>
  <c r="P19" i="1"/>
  <c r="N19" i="1"/>
  <c r="N16" i="1"/>
  <c r="N15" i="1"/>
  <c r="N12" i="1"/>
  <c r="N18" i="1"/>
  <c r="N17" i="1"/>
  <c r="N14" i="1"/>
  <c r="P18" i="1"/>
  <c r="P17" i="1"/>
  <c r="P16" i="1"/>
  <c r="P15" i="1"/>
  <c r="P14" i="1"/>
  <c r="P13" i="1"/>
  <c r="P12" i="1"/>
  <c r="N73" i="1"/>
  <c r="N7" i="1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7" i="1"/>
  <c r="P7" i="3"/>
  <c r="M1" i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<sst xmlns="http://schemas.openxmlformats.org/spreadsheetml/2006/main" count="103" uniqueCount="58">
  <si>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</si>
  <si>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</si>
  <si>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</si>
  <si>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</si>
  <si>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</si>
  <si>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</si>
  <si>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</si>
  <si>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</si>
  <si>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</si>
  <si>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</si>
  <si>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</si>
  <si>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</si>
  <si>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</si>
  <si>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</si>
  <si>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</si>
  <si>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</si>
  <si>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</si>
  <si>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</si>
  <si>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</si>
  <si>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</si>
  <si>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</si>
  <si>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</si>
  <si>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</si>
  <si>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</si>
  <si>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</si>
  <si>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</si>
  <si>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</si>
  <si>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</si>
  <si>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</si>
  <si>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</si>
  <si>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</si>
  <si>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</si>
  <si>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</si>
  <si>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</si>
  <si>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</si>
  <si>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</si>
  <si>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</si>
  <si>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</si>
  <si>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</si>
  <si>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</si>
  <si>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</si>
  <si>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</si>
  <si>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</si>
  <si>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</si>
  <si>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</si>
  <si>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</si>
  <si>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</si>
  <si>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</si>
  <si>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Costantino Imbrauglio</t>
  </si>
  <si>
    <t>Gennaio 2012</t>
  </si>
  <si>
    <t>Roberto Banfi</t>
  </si>
  <si>
    <t>UBISS</t>
  </si>
  <si>
    <t>Via Don Luigi Palazzolo, 71</t>
  </si>
  <si>
    <t>Bergamo</t>
  </si>
  <si>
    <t>FATA</t>
  </si>
  <si>
    <t>S.S. 24, Km 12</t>
  </si>
  <si>
    <t>Pianezza (TO)</t>
  </si>
  <si>
    <t>Riconsegna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</si>
</sst>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[$€-2]\ * #,##0.00_-;\-[$€-2]\ * #,##0.00_-;_-[$€-2]\ * \-??_-"/>
    <numFmt numFmtId="166" formatCode="mmmm\ yyyy"/>
    <numFmt numFmtId="167" formatCode="_-[$€-2]\ * #,##0.00_-;\-[$€-2]\ * #,##0.00_-;_-[$€-2]\ * \-??_-;_-@_-"/>
    <numFmt numFmtId="168" formatCode="#.##&quot; km/l&quot;"/>
    <numFmt numFmtId="169" formatCode="&quot;€ &quot;#,##0.00"/>
    <numFmt numFmtId="170" formatCode="00\ "/>
    <numFmt numFmtId="171" formatCode="dd/mm/yy;@"/>
    <numFmt numFmtId="172" formatCode="_-* #,##0.00_-;\-* #,##0.00_-;_-* \-??_-;_-@_-"/>
  </numFmts>
  <fonts count="14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6">
    <xf numFmtId="0" fontId="0" fillId="0" borderId="0"/>
    <xf numFmtId="165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5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7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7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5" fontId="1" fillId="4" borderId="3" xfId="1" applyFont="1" applyFill="1" applyBorder="1" applyAlignment="1" applyProtection="1">
      <alignment horizontal="right" vertical="center"/>
      <protection locked="0"/>
    </xf>
    <xf numFmtId="167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8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6" borderId="14" xfId="0" applyNumberFormat="1" applyFont="1" applyFill="1" applyBorder="1" applyAlignment="1" applyProtection="1">
      <alignment horizontal="center" vertical="center"/>
    </xf>
    <xf numFmtId="171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2" fontId="1" fillId="0" borderId="18" xfId="0" applyNumberFormat="1" applyFont="1" applyBorder="1" applyAlignment="1" applyProtection="1">
      <alignment horizontal="right" vertical="center"/>
    </xf>
    <xf numFmtId="172" fontId="1" fillId="0" borderId="19" xfId="0" applyNumberFormat="1" applyFont="1" applyBorder="1" applyAlignment="1" applyProtection="1">
      <alignment horizontal="right" vertical="center"/>
      <protection locked="0"/>
    </xf>
    <xf numFmtId="172" fontId="1" fillId="0" borderId="15" xfId="0" applyNumberFormat="1" applyFont="1" applyBorder="1" applyAlignment="1" applyProtection="1">
      <alignment horizontal="right" vertical="center"/>
      <protection locked="0"/>
    </xf>
    <xf numFmtId="172" fontId="1" fillId="0" borderId="20" xfId="0" applyNumberFormat="1" applyFont="1" applyBorder="1" applyAlignment="1" applyProtection="1">
      <alignment horizontal="right" vertical="center"/>
      <protection locked="0"/>
    </xf>
    <xf numFmtId="172" fontId="1" fillId="0" borderId="22" xfId="0" applyNumberFormat="1" applyFont="1" applyBorder="1" applyAlignment="1" applyProtection="1">
      <alignment horizontal="right" vertical="center"/>
      <protection locked="0"/>
    </xf>
    <xf numFmtId="172" fontId="1" fillId="0" borderId="23" xfId="0" applyNumberFormat="1" applyFont="1" applyBorder="1" applyAlignment="1" applyProtection="1">
      <alignment horizontal="right" vertical="center"/>
      <protection locked="0"/>
    </xf>
    <xf numFmtId="165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70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21" xfId="0" applyNumberFormat="1" applyFont="1" applyBorder="1" applyAlignment="1" applyProtection="1">
      <alignment horizontal="center" vertical="center"/>
      <protection locked="0"/>
    </xf>
    <xf numFmtId="172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6" fontId="3" fillId="0" borderId="0" xfId="0" applyNumberFormat="1" applyFont="1" applyBorder="1" applyAlignment="1" applyProtection="1">
      <alignment vertical="center" wrapText="1"/>
    </xf>
    <xf numFmtId="166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horizontal="right" vertical="center"/>
    </xf>
    <xf numFmtId="164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164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9" fontId="1" fillId="2" borderId="54" xfId="0" applyNumberFormat="1" applyFont="1" applyFill="1" applyBorder="1" applyAlignment="1" applyProtection="1">
      <alignment horizontal="right" vertical="center"/>
    </xf>
    <xf numFmtId="169" fontId="1" fillId="2" borderId="55" xfId="0" applyNumberFormat="1" applyFont="1" applyFill="1" applyBorder="1" applyAlignment="1" applyProtection="1">
      <alignment horizontal="right" vertical="center"/>
    </xf>
    <xf numFmtId="169" fontId="1" fillId="2" borderId="56" xfId="0" applyNumberFormat="1" applyFont="1" applyFill="1" applyBorder="1" applyAlignment="1" applyProtection="1">
      <alignment horizontal="right" vertical="center"/>
    </xf>
    <xf numFmtId="172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9" fontId="1" fillId="2" borderId="61" xfId="0" applyNumberFormat="1" applyFont="1" applyFill="1" applyBorder="1" applyAlignment="1" applyProtection="1">
      <alignment horizontal="right" vertical="center"/>
    </xf>
    <xf numFmtId="172" fontId="1" fillId="0" borderId="19" xfId="0" applyNumberFormat="1" applyFont="1" applyBorder="1" applyAlignment="1" applyProtection="1">
      <alignment horizontal="right" vertical="center"/>
    </xf>
    <xf numFmtId="172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70" fontId="1" fillId="9" borderId="0" xfId="0" applyNumberFormat="1" applyFont="1" applyFill="1" applyBorder="1" applyAlignment="1" applyProtection="1">
      <alignment horizontal="center" vertical="center"/>
    </xf>
    <xf numFmtId="171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2" fontId="1" fillId="9" borderId="0" xfId="0" applyNumberFormat="1" applyFont="1" applyFill="1" applyBorder="1" applyAlignment="1" applyProtection="1">
      <alignment horizontal="right" vertical="center"/>
    </xf>
    <xf numFmtId="172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8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2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6">
    <cellStyle name="Euro" xfId="1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0"/>
  <sheetViews>
    <sheetView view="pageBreakPreview" zoomScale="50" zoomScaleNormal="50" zoomScaleSheetLayoutView="50" zoomScalePageLayoutView="50" workbookViewId="0">
      <pane ySplit="5" topLeftCell="A6" activePane="bottomLeft" state="frozen"/>
      <selection pane="bottomLeft" activeCell="G12" sqref="G12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24" t="s">
        <v>0</v>
      </c>
      <c r="C1" s="124"/>
      <c r="D1" s="125"/>
      <c r="E1" s="125"/>
      <c r="F1" s="51" t="s">
        <v>43</v>
      </c>
      <c r="G1" s="50" t="s">
        <v>44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39</v>
      </c>
      <c r="J8" s="119" t="s">
        <v>41</v>
      </c>
      <c r="K8" s="119" t="s">
        <v>40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42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39</v>
      </c>
      <c r="I9" s="120" t="s">
        <v>39</v>
      </c>
      <c r="J9" s="120"/>
      <c r="K9" s="120" t="s">
        <v>38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45</v>
      </c>
      <c r="C58" s="78"/>
      <c r="D58" s="78"/>
      <c r="E58" s="61"/>
      <c r="F58" s="61"/>
      <c r="G58" s="78" t="s">
        <v>47</v>
      </c>
      <c r="H58" s="78"/>
      <c r="I58" s="78"/>
      <c r="J58" s="61"/>
      <c r="K58" s="61"/>
      <c r="L58" s="78" t="s">
        <v>46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5"/>
  <sheetViews>
    <sheetView tabSelected="1" view="pageBreakPreview" zoomScale="75" zoomScaleNormal="75" zoomScaleSheetLayoutView="50" zoomScalePageLayoutView="75" workbookViewId="0">
      <pane ySplit="5" topLeftCell="A6" activePane="bottomLeft" state="frozen"/>
      <selection pane="bottomLeft" activeCell="P14" sqref="A1:P14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24" t="s">
        <v>0</v>
      </c>
      <c r="C1" s="124"/>
      <c r="D1" s="124"/>
      <c r="E1" s="125" t="s">
        <v>48</v>
      </c>
      <c r="F1" s="125"/>
      <c r="G1" s="51" t="s">
        <v>49</v>
      </c>
      <c r="H1" s="50" t="s">
        <v>44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139.63955895589558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 t="s">
        <v>50</v>
      </c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28</v>
      </c>
      <c r="F3" s="12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1.7</v>
      </c>
      <c r="N5" s="133" t="s">
        <v>8</v>
      </c>
      <c r="O5" s="133"/>
      <c r="P5" s="22">
        <f>P1-P2-P3-P4</f>
        <v>139.63955895589558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SUM(G11:G129)</f>
        <v>494</v>
      </c>
      <c r="H7" s="25">
        <f>SUM(H11:H129)</f>
        <v>75.589558955895598</v>
      </c>
      <c r="I7" s="65">
        <f t="shared" si="0"/>
        <v>48.699999999999996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15.35</v>
      </c>
      <c r="N7" s="66">
        <f t="shared" si="0"/>
        <v>139.63955895589561</v>
      </c>
      <c r="O7" s="67">
        <f t="shared" si="0"/>
        <v>0</v>
      </c>
      <c r="P7" s="13">
        <f>+N7-SUM(I7:M7)</f>
        <v>75.589558955895612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39</v>
      </c>
      <c r="J8" s="119" t="s">
        <v>41</v>
      </c>
      <c r="K8" s="119" t="s">
        <v>40</v>
      </c>
      <c r="L8" s="150" t="s">
        <v>37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39</v>
      </c>
      <c r="J9" s="120"/>
      <c r="K9" s="120" t="s">
        <v>38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>
        <v>40931</v>
      </c>
      <c r="C11" s="29"/>
      <c r="D11" s="29" t="s">
        <v>51</v>
      </c>
      <c r="E11" s="69" t="s">
        <v>52</v>
      </c>
      <c r="F11" s="69" t="s">
        <v>53</v>
      </c>
      <c r="G11" s="100">
        <v>98</v>
      </c>
      <c r="H11" s="106">
        <f>IF($E$3="si",($H$5/$H$6*G11),IF($E$3="no",G11*$H$4,0))</f>
        <v>14.995499549954996</v>
      </c>
      <c r="I11" s="72">
        <v>8.6999999999999993</v>
      </c>
      <c r="J11" s="72"/>
      <c r="K11" s="34"/>
      <c r="L11" s="35"/>
      <c r="M11" s="37"/>
      <c r="N11" s="39">
        <f>SUM(H11:M11)</f>
        <v>23.695499549954995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40938</v>
      </c>
      <c r="C12" s="29"/>
      <c r="D12" s="44" t="s">
        <v>54</v>
      </c>
      <c r="E12" s="69" t="s">
        <v>55</v>
      </c>
      <c r="F12" s="69" t="s">
        <v>56</v>
      </c>
      <c r="G12" s="101">
        <v>298</v>
      </c>
      <c r="H12" s="106">
        <f t="shared" ref="H12:H75" si="1">IF($E$3="si",($H$5/$H$6*G12),IF($E$3="no",G12*$H$4,0))</f>
        <v>45.598559855985599</v>
      </c>
      <c r="I12" s="72">
        <v>24.4</v>
      </c>
      <c r="J12" s="72"/>
      <c r="K12" s="34"/>
      <c r="L12" s="35"/>
      <c r="M12" s="37">
        <v>15.35</v>
      </c>
      <c r="N12" s="39">
        <f>SUM(H12:M12)</f>
        <v>85.348559855985599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>
        <v>40941</v>
      </c>
      <c r="C13" s="29"/>
      <c r="D13" s="29" t="s">
        <v>51</v>
      </c>
      <c r="E13" s="69" t="s">
        <v>52</v>
      </c>
      <c r="F13" s="69" t="s">
        <v>53</v>
      </c>
      <c r="G13" s="101">
        <v>98</v>
      </c>
      <c r="H13" s="106">
        <f t="shared" si="1"/>
        <v>14.995499549954996</v>
      </c>
      <c r="I13" s="72">
        <v>13.6</v>
      </c>
      <c r="J13" s="72"/>
      <c r="K13" s="34"/>
      <c r="L13" s="35"/>
      <c r="M13" s="37"/>
      <c r="N13" s="39">
        <f>SUM(H13:M13)</f>
        <v>28.595499549954994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>
        <v>40945</v>
      </c>
      <c r="C14" s="29"/>
      <c r="D14" s="29" t="s">
        <v>57</v>
      </c>
      <c r="E14" s="69"/>
      <c r="F14" s="69"/>
      <c r="G14" s="101"/>
      <c r="H14" s="106">
        <f t="shared" si="1"/>
        <v>0</v>
      </c>
      <c r="I14" s="72">
        <v>2</v>
      </c>
      <c r="J14" s="72"/>
      <c r="K14" s="34"/>
      <c r="L14" s="35"/>
      <c r="M14" s="37"/>
      <c r="N14" s="39">
        <f t="shared" ref="N14:N18" si="3">SUM(H14:M14)</f>
        <v>2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45</v>
      </c>
      <c r="C133" s="78"/>
      <c r="D133" s="78"/>
      <c r="E133" s="61"/>
      <c r="F133" s="61"/>
      <c r="G133" s="78" t="s">
        <v>47</v>
      </c>
      <c r="H133" s="78"/>
      <c r="I133" s="78"/>
      <c r="J133" s="107"/>
      <c r="K133" s="107"/>
      <c r="L133" s="78" t="s">
        <v>46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Costantino Imbrauglio</cp:lastModifiedBy>
  <cp:revision>1</cp:revision>
  <cp:lastPrinted>2012-02-06T12:13:12Z</cp:lastPrinted>
  <dcterms:created xsi:type="dcterms:W3CDTF">2007-03-06T14:42:56Z</dcterms:created>
  <dcterms:modified xsi:type="dcterms:W3CDTF">2012-02-06T12:15:06Z</dcterms:modified>
</cp:coreProperties>
</file>