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1" activeTab="0"/>
  </bookViews>
  <sheets>
    <sheet name="Nota Spese Estero" sheetId="1" r:id="rId1"/>
    <sheet name="Nota Spese Italia" sheetId="2" r:id="rId2"/>
    <sheet name="Foglio1" sheetId="3" r:id="rId3"/>
  </sheets>
  <definedNames>
    <definedName name="_xlnm.Print_Area_1">'Nota Spese Estero'!$A$1:$R$43</definedName>
    <definedName name="_xlnm.Print_Area_2">'Nota Spese Italia'!$A$1:$S$33</definedName>
    <definedName name="_xlnm.Print_Titles_1">'Nota Spese Estero'!$1:$10</definedName>
    <definedName name="_xlnm.Print_Titles_2">'Nota Spese Italia'!$7:$10</definedName>
    <definedName name="_xlnm.Print_Area" localSheetId="0">'Nota Spese Estero'!$A$1:$R$43</definedName>
    <definedName name="_xlnm.Print_Area" localSheetId="1">'Nota Spese Italia'!$A$1:$S$33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5" authorId="0">
      <text>
        <r>
          <rPr>
            <sz val="10"/>
            <rFont val="Arial"/>
            <family val="2"/>
          </rPr>
          <t xml:space="preserve">Indicare numero dei giustificativi allegati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1" authorId="0">
      <text>
        <r>
          <rPr>
            <sz val="10"/>
            <rFont val="Arial"/>
            <family val="2"/>
          </rPr>
          <t>Indicare Mese_# Progressivo</t>
        </r>
      </text>
    </comment>
    <comment ref="E5" authorId="0">
      <text>
        <r>
          <rPr>
            <sz val="10"/>
            <rFont val="Arial"/>
            <family val="2"/>
          </rPr>
          <t xml:space="preserve">Indicare numero dei giustificativi allegati
</t>
        </r>
      </text>
    </comment>
  </commentList>
</comments>
</file>

<file path=xl/sharedStrings.xml><?xml version="1.0" encoding="utf-8"?>
<sst xmlns="http://schemas.openxmlformats.org/spreadsheetml/2006/main" count="129" uniqueCount="55">
  <si>
    <t>Nominativo</t>
  </si>
  <si>
    <t>Busatto Fabio</t>
  </si>
  <si>
    <t>Gennaio 2012</t>
  </si>
  <si>
    <t>Check</t>
  </si>
  <si>
    <t>Totale Rimb. Spese -</t>
  </si>
  <si>
    <t>si</t>
  </si>
  <si>
    <t>Responsabile</t>
  </si>
  <si>
    <t>Anticipo contanti/banca</t>
  </si>
  <si>
    <t>no</t>
  </si>
  <si>
    <t>AUTO AZIENDALI</t>
  </si>
  <si>
    <t>Anticipo carta di credito</t>
  </si>
  <si>
    <t xml:space="preserve">Costo KM ACI - </t>
  </si>
  <si>
    <t>Saldo a debito mese precedente</t>
  </si>
  <si>
    <t>Num. Scontrini Allegati:</t>
  </si>
  <si>
    <t xml:space="preserve">Costo carburante - </t>
  </si>
  <si>
    <t>TOTALE DOVUTO</t>
  </si>
  <si>
    <t>(importi in Valuta KRW)</t>
  </si>
  <si>
    <t>Consumo autovettura -</t>
  </si>
  <si>
    <t>SPESE ESTERO</t>
  </si>
  <si>
    <t>TOTALI DEL MESE</t>
  </si>
  <si>
    <t>DATA</t>
  </si>
  <si>
    <t>COMMESSA</t>
  </si>
  <si>
    <t>DESCRIZIONE 
(specificare tipologia di spesa)</t>
  </si>
  <si>
    <t>Paese</t>
  </si>
  <si>
    <t>Valuta</t>
  </si>
  <si>
    <t>AUTO</t>
  </si>
  <si>
    <t>RIMBORSO CARBURANTE</t>
  </si>
  <si>
    <t>SPESE AUTO (PARK / AUTOSTRADA / ECC)</t>
  </si>
  <si>
    <t>VARIE VIAGGI (Taxi, Bus ecc)</t>
  </si>
  <si>
    <t>VARIE (Acquisti on-line, ricariche telefoniche ecc)</t>
  </si>
  <si>
    <t>SPESE VITTO / ALLOGGIO</t>
  </si>
  <si>
    <t>Totale SPESA</t>
  </si>
  <si>
    <t>di cui SPESA TOTALE CON CARTA CREDITO AZIENDALE</t>
  </si>
  <si>
    <t>Indeducibile</t>
  </si>
  <si>
    <t>Controvalore € Carta Credito</t>
  </si>
  <si>
    <t>VARIE (Taxi / BUS / VARIE)</t>
  </si>
  <si>
    <t>Fatture / Ricevute Fiscali</t>
  </si>
  <si>
    <t>Scontrini Fiscali</t>
  </si>
  <si>
    <t>KM</t>
  </si>
  <si>
    <t>SKA</t>
  </si>
  <si>
    <t>Prelievo contanti</t>
  </si>
  <si>
    <t>KRW</t>
  </si>
  <si>
    <t>Anticipo contanti</t>
  </si>
  <si>
    <t>Restituzione contanti</t>
  </si>
  <si>
    <t>Firma Dipendente</t>
  </si>
  <si>
    <t>Verifica Amministrativa</t>
  </si>
  <si>
    <t>Autorizzazione Responsabile Amministrativo</t>
  </si>
  <si>
    <t>(importi in Euro € )</t>
  </si>
  <si>
    <t>SPESE ITALIA</t>
  </si>
  <si>
    <t>Indirizzo</t>
  </si>
  <si>
    <t>Città
(Inserire "Milano" o altra città ove è stata effettuata la spesa)</t>
  </si>
  <si>
    <t>SPESE VITTO  / ALLOGGIO</t>
  </si>
  <si>
    <t>Milano</t>
  </si>
  <si>
    <t>Francoforte</t>
  </si>
  <si>
    <t>GENNAIO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</si>
</sst>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* #,##0.00_-;\-* #,##0.00_-;_-* \-??_-;_-@_-"/>
    <numFmt numFmtId="167" formatCode="_-[$€-2]\ * #,##0.00_-;\-[$€-2]\ * #,##0.00_-;_-[$€-2]\ * \-??_-;_-@_-"/>
    <numFmt numFmtId="168" formatCode="#,##0.00_);\(#,##0.00\)"/>
    <numFmt numFmtId="169" formatCode="#.##&quot; km/l&quot;"/>
    <numFmt numFmtId="170" formatCode="#,##0_);[Red]\(#,##0\)"/>
    <numFmt numFmtId="171" formatCode="00\ "/>
    <numFmt numFmtId="172" formatCode="dd/mm/yy"/>
    <numFmt numFmtId="173" formatCode="#,##0.00_);[Red]\(#,##0.00\)"/>
    <numFmt numFmtId="174" formatCode="dd/mm/yy;@"/>
    <numFmt numFmtId="175" formatCode="&quot;€ &quot;#,##0.00"/>
    <numFmt numFmtId="176" formatCode="&quot;€&quot;\ #,##0.00"/>
  </numFmts>
  <fonts count="42">
    <font>
      <sz val="10"/>
      <name val="Arial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b/>
      <i/>
      <sz val="20"/>
      <color indexed="10"/>
      <name val="Gulim"/>
      <family val="2"/>
    </font>
    <font>
      <i/>
      <sz val="14"/>
      <color indexed="10"/>
      <name val="Gul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0" fillId="0" borderId="0">
      <alignment/>
      <protection/>
    </xf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165" fontId="3" fillId="0" borderId="10" xfId="0" applyNumberFormat="1" applyFont="1" applyBorder="1" applyAlignment="1" applyProtection="1">
      <alignment horizontal="center" vertical="center" wrapText="1"/>
      <protection/>
    </xf>
    <xf numFmtId="165" fontId="3" fillId="0" borderId="0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33" borderId="11" xfId="0" applyNumberFormat="1" applyFont="1" applyFill="1" applyBorder="1" applyAlignment="1" applyProtection="1">
      <alignment horizontal="left" vertical="center"/>
      <protection/>
    </xf>
    <xf numFmtId="0" fontId="1" fillId="33" borderId="12" xfId="0" applyNumberFormat="1" applyFont="1" applyFill="1" applyBorder="1" applyAlignment="1" applyProtection="1">
      <alignment horizontal="left" vertical="center"/>
      <protection/>
    </xf>
    <xf numFmtId="166" fontId="2" fillId="33" borderId="13" xfId="42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" fillId="34" borderId="11" xfId="0" applyNumberFormat="1" applyFont="1" applyFill="1" applyBorder="1" applyAlignment="1" applyProtection="1">
      <alignment horizontal="left" vertical="center"/>
      <protection/>
    </xf>
    <xf numFmtId="0" fontId="1" fillId="34" borderId="12" xfId="0" applyNumberFormat="1" applyFont="1" applyFill="1" applyBorder="1" applyAlignment="1" applyProtection="1">
      <alignment horizontal="left" vertical="center"/>
      <protection/>
    </xf>
    <xf numFmtId="167" fontId="2" fillId="34" borderId="13" xfId="42" applyNumberFormat="1" applyFont="1" applyFill="1" applyBorder="1" applyAlignment="1" applyProtection="1">
      <alignment horizontal="right" vertical="center"/>
      <protection locked="0"/>
    </xf>
    <xf numFmtId="166" fontId="2" fillId="34" borderId="13" xfId="42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168" fontId="1" fillId="34" borderId="13" xfId="42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vertical="center"/>
      <protection/>
    </xf>
    <xf numFmtId="0" fontId="1" fillId="34" borderId="14" xfId="0" applyNumberFormat="1" applyFont="1" applyFill="1" applyBorder="1" applyAlignment="1" applyProtection="1">
      <alignment horizontal="left" vertical="center"/>
      <protection/>
    </xf>
    <xf numFmtId="0" fontId="1" fillId="34" borderId="15" xfId="0" applyNumberFormat="1" applyFont="1" applyFill="1" applyBorder="1" applyAlignment="1" applyProtection="1">
      <alignment horizontal="left" vertical="center"/>
      <protection/>
    </xf>
    <xf numFmtId="167" fontId="2" fillId="34" borderId="16" xfId="42" applyNumberFormat="1" applyFont="1" applyFill="1" applyBorder="1" applyAlignment="1" applyProtection="1">
      <alignment horizontal="right" vertical="center"/>
      <protection locked="0"/>
    </xf>
    <xf numFmtId="0" fontId="1" fillId="34" borderId="11" xfId="0" applyNumberFormat="1" applyFont="1" applyFill="1" applyBorder="1" applyAlignment="1" applyProtection="1">
      <alignment vertical="center"/>
      <protection/>
    </xf>
    <xf numFmtId="0" fontId="1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166" fontId="2" fillId="35" borderId="17" xfId="0" applyNumberFormat="1" applyFont="1" applyFill="1" applyBorder="1" applyAlignment="1" applyProtection="1">
      <alignment vertical="center"/>
      <protection/>
    </xf>
    <xf numFmtId="0" fontId="5" fillId="36" borderId="0" xfId="0" applyNumberFormat="1" applyFont="1" applyFill="1" applyBorder="1" applyAlignment="1" applyProtection="1">
      <alignment vertical="center"/>
      <protection/>
    </xf>
    <xf numFmtId="169" fontId="1" fillId="34" borderId="16" xfId="42" applyNumberFormat="1" applyFont="1" applyFill="1" applyBorder="1" applyAlignment="1" applyProtection="1">
      <alignment horizontal="right" vertical="center"/>
      <protection locked="0"/>
    </xf>
    <xf numFmtId="170" fontId="1" fillId="37" borderId="18" xfId="0" applyNumberFormat="1" applyFont="1" applyFill="1" applyBorder="1" applyAlignment="1" applyProtection="1">
      <alignment horizontal="center" vertical="center"/>
      <protection/>
    </xf>
    <xf numFmtId="4" fontId="1" fillId="37" borderId="19" xfId="0" applyNumberFormat="1" applyFont="1" applyFill="1" applyBorder="1" applyAlignment="1" applyProtection="1">
      <alignment horizontal="right" vertical="center"/>
      <protection/>
    </xf>
    <xf numFmtId="4" fontId="1" fillId="37" borderId="20" xfId="0" applyNumberFormat="1" applyFont="1" applyFill="1" applyBorder="1" applyAlignment="1" applyProtection="1">
      <alignment horizontal="right" vertical="center"/>
      <protection/>
    </xf>
    <xf numFmtId="4" fontId="1" fillId="37" borderId="21" xfId="0" applyNumberFormat="1" applyFont="1" applyFill="1" applyBorder="1" applyAlignment="1" applyProtection="1">
      <alignment horizontal="right" vertical="center"/>
      <protection/>
    </xf>
    <xf numFmtId="4" fontId="1" fillId="37" borderId="22" xfId="0" applyNumberFormat="1" applyFont="1" applyFill="1" applyBorder="1" applyAlignment="1" applyProtection="1">
      <alignment horizontal="right" vertical="center"/>
      <protection/>
    </xf>
    <xf numFmtId="4" fontId="1" fillId="37" borderId="18" xfId="0" applyNumberFormat="1" applyFont="1" applyFill="1" applyBorder="1" applyAlignment="1" applyProtection="1">
      <alignment horizontal="right" vertical="center"/>
      <protection/>
    </xf>
    <xf numFmtId="0" fontId="1" fillId="37" borderId="23" xfId="0" applyFont="1" applyFill="1" applyBorder="1" applyAlignment="1" applyProtection="1">
      <alignment horizontal="center" vertical="center" wrapText="1"/>
      <protection/>
    </xf>
    <xf numFmtId="171" fontId="1" fillId="38" borderId="24" xfId="0" applyNumberFormat="1" applyFont="1" applyFill="1" applyBorder="1" applyAlignment="1" applyProtection="1">
      <alignment horizontal="center" vertical="center"/>
      <protection/>
    </xf>
    <xf numFmtId="172" fontId="1" fillId="0" borderId="25" xfId="0" applyNumberFormat="1" applyFont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vertical="center"/>
      <protection locked="0"/>
    </xf>
    <xf numFmtId="170" fontId="1" fillId="0" borderId="28" xfId="0" applyNumberFormat="1" applyFont="1" applyBorder="1" applyAlignment="1" applyProtection="1">
      <alignment horizontal="center" vertical="center"/>
      <protection locked="0"/>
    </xf>
    <xf numFmtId="166" fontId="1" fillId="0" borderId="29" xfId="0" applyNumberFormat="1" applyFont="1" applyBorder="1" applyAlignment="1" applyProtection="1">
      <alignment horizontal="right" vertical="center"/>
      <protection locked="0"/>
    </xf>
    <xf numFmtId="166" fontId="1" fillId="0" borderId="26" xfId="0" applyNumberFormat="1" applyFont="1" applyBorder="1" applyAlignment="1" applyProtection="1">
      <alignment horizontal="right" vertical="center"/>
      <protection locked="0"/>
    </xf>
    <xf numFmtId="164" fontId="1" fillId="33" borderId="30" xfId="42" applyFont="1" applyFill="1" applyBorder="1" applyAlignment="1" applyProtection="1">
      <alignment horizontal="right" vertical="center"/>
      <protection/>
    </xf>
    <xf numFmtId="4" fontId="1" fillId="34" borderId="31" xfId="0" applyNumberFormat="1" applyFont="1" applyFill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/>
    </xf>
    <xf numFmtId="4" fontId="1" fillId="34" borderId="30" xfId="0" applyNumberFormat="1" applyFont="1" applyFill="1" applyBorder="1" applyAlignment="1" applyProtection="1">
      <alignment vertical="center"/>
      <protection locked="0"/>
    </xf>
    <xf numFmtId="171" fontId="1" fillId="38" borderId="32" xfId="0" applyNumberFormat="1" applyFont="1" applyFill="1" applyBorder="1" applyAlignment="1" applyProtection="1">
      <alignment horizontal="center" vertical="center"/>
      <protection/>
    </xf>
    <xf numFmtId="172" fontId="1" fillId="0" borderId="26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170" fontId="1" fillId="0" borderId="33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vertical="center"/>
      <protection/>
    </xf>
    <xf numFmtId="49" fontId="1" fillId="0" borderId="25" xfId="0" applyNumberFormat="1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166" fontId="1" fillId="0" borderId="35" xfId="0" applyNumberFormat="1" applyFont="1" applyBorder="1" applyAlignment="1" applyProtection="1">
      <alignment horizontal="right" vertical="center"/>
      <protection locked="0"/>
    </xf>
    <xf numFmtId="174" fontId="1" fillId="0" borderId="25" xfId="0" applyNumberFormat="1" applyFont="1" applyBorder="1" applyAlignment="1" applyProtection="1">
      <alignment horizontal="center" vertical="center"/>
      <protection locked="0"/>
    </xf>
    <xf numFmtId="166" fontId="1" fillId="0" borderId="36" xfId="0" applyNumberFormat="1" applyFont="1" applyBorder="1" applyAlignment="1" applyProtection="1">
      <alignment horizontal="right" vertical="center"/>
      <protection locked="0"/>
    </xf>
    <xf numFmtId="171" fontId="1" fillId="36" borderId="0" xfId="0" applyNumberFormat="1" applyFont="1" applyFill="1" applyBorder="1" applyAlignment="1" applyProtection="1">
      <alignment horizontal="center" vertical="center"/>
      <protection/>
    </xf>
    <xf numFmtId="174" fontId="1" fillId="36" borderId="0" xfId="0" applyNumberFormat="1" applyFont="1" applyFill="1" applyBorder="1" applyAlignment="1" applyProtection="1">
      <alignment horizontal="center" vertical="center"/>
      <protection locked="0"/>
    </xf>
    <xf numFmtId="49" fontId="1" fillId="36" borderId="0" xfId="0" applyNumberFormat="1" applyFont="1" applyFill="1" applyBorder="1" applyAlignment="1" applyProtection="1">
      <alignment horizontal="left" vertical="center"/>
      <protection locked="0"/>
    </xf>
    <xf numFmtId="0" fontId="1" fillId="36" borderId="0" xfId="0" applyFont="1" applyFill="1" applyBorder="1" applyAlignment="1" applyProtection="1">
      <alignment horizontal="left" vertical="center"/>
      <protection locked="0"/>
    </xf>
    <xf numFmtId="0" fontId="1" fillId="36" borderId="0" xfId="0" applyFont="1" applyFill="1" applyBorder="1" applyAlignment="1" applyProtection="1">
      <alignment vertical="center"/>
      <protection locked="0"/>
    </xf>
    <xf numFmtId="170" fontId="1" fillId="36" borderId="0" xfId="0" applyNumberFormat="1" applyFont="1" applyFill="1" applyBorder="1" applyAlignment="1" applyProtection="1">
      <alignment horizontal="center" vertical="center"/>
      <protection locked="0"/>
    </xf>
    <xf numFmtId="166" fontId="1" fillId="36" borderId="0" xfId="0" applyNumberFormat="1" applyFont="1" applyFill="1" applyBorder="1" applyAlignment="1" applyProtection="1">
      <alignment horizontal="right" vertical="center"/>
      <protection/>
    </xf>
    <xf numFmtId="166" fontId="1" fillId="36" borderId="0" xfId="0" applyNumberFormat="1" applyFont="1" applyFill="1" applyBorder="1" applyAlignment="1" applyProtection="1">
      <alignment horizontal="right" vertical="center"/>
      <protection locked="0"/>
    </xf>
    <xf numFmtId="164" fontId="1" fillId="36" borderId="0" xfId="42" applyFont="1" applyFill="1" applyBorder="1" applyAlignment="1" applyProtection="1">
      <alignment horizontal="right" vertical="center"/>
      <protection/>
    </xf>
    <xf numFmtId="4" fontId="1" fillId="36" borderId="0" xfId="0" applyNumberFormat="1" applyFont="1" applyFill="1" applyBorder="1" applyAlignment="1" applyProtection="1">
      <alignment vertical="center"/>
      <protection locked="0"/>
    </xf>
    <xf numFmtId="0" fontId="2" fillId="36" borderId="0" xfId="0" applyFont="1" applyFill="1" applyBorder="1" applyAlignment="1" applyProtection="1">
      <alignment vertical="center"/>
      <protection/>
    </xf>
    <xf numFmtId="4" fontId="2" fillId="36" borderId="0" xfId="0" applyNumberFormat="1" applyFont="1" applyFill="1" applyBorder="1" applyAlignment="1" applyProtection="1">
      <alignment vertical="center"/>
      <protection/>
    </xf>
    <xf numFmtId="0" fontId="1" fillId="36" borderId="0" xfId="0" applyFont="1" applyFill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 vertical="center"/>
      <protection/>
    </xf>
    <xf numFmtId="0" fontId="1" fillId="36" borderId="0" xfId="0" applyFont="1" applyFill="1" applyAlignment="1" applyProtection="1">
      <alignment vertical="center"/>
      <protection/>
    </xf>
    <xf numFmtId="4" fontId="1" fillId="0" borderId="30" xfId="0" applyNumberFormat="1" applyFont="1" applyFill="1" applyBorder="1" applyAlignment="1" applyProtection="1">
      <alignment vertical="center"/>
      <protection locked="0"/>
    </xf>
    <xf numFmtId="164" fontId="2" fillId="33" borderId="13" xfId="42" applyFont="1" applyFill="1" applyBorder="1" applyAlignment="1" applyProtection="1">
      <alignment horizontal="right" vertical="center"/>
      <protection/>
    </xf>
    <xf numFmtId="164" fontId="1" fillId="34" borderId="13" xfId="42" applyFont="1" applyFill="1" applyBorder="1" applyAlignment="1" applyProtection="1">
      <alignment horizontal="right" vertical="center"/>
      <protection locked="0"/>
    </xf>
    <xf numFmtId="0" fontId="1" fillId="34" borderId="12" xfId="0" applyNumberFormat="1" applyFont="1" applyFill="1" applyBorder="1" applyAlignment="1" applyProtection="1">
      <alignment vertical="center"/>
      <protection/>
    </xf>
    <xf numFmtId="167" fontId="2" fillId="35" borderId="17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9" fontId="1" fillId="34" borderId="37" xfId="42" applyNumberFormat="1" applyFont="1" applyFill="1" applyBorder="1" applyAlignment="1" applyProtection="1">
      <alignment horizontal="right" vertical="center"/>
      <protection locked="0"/>
    </xf>
    <xf numFmtId="0" fontId="1" fillId="39" borderId="38" xfId="0" applyNumberFormat="1" applyFont="1" applyFill="1" applyBorder="1" applyAlignment="1" applyProtection="1">
      <alignment horizontal="center" vertical="center"/>
      <protection/>
    </xf>
    <xf numFmtId="0" fontId="1" fillId="39" borderId="39" xfId="0" applyNumberFormat="1" applyFont="1" applyFill="1" applyBorder="1" applyAlignment="1" applyProtection="1">
      <alignment vertical="center"/>
      <protection/>
    </xf>
    <xf numFmtId="0" fontId="1" fillId="39" borderId="40" xfId="0" applyNumberFormat="1" applyFont="1" applyFill="1" applyBorder="1" applyAlignment="1" applyProtection="1">
      <alignment vertical="center"/>
      <protection/>
    </xf>
    <xf numFmtId="170" fontId="1" fillId="37" borderId="41" xfId="0" applyNumberFormat="1" applyFont="1" applyFill="1" applyBorder="1" applyAlignment="1" applyProtection="1">
      <alignment horizontal="center" vertical="center"/>
      <protection/>
    </xf>
    <xf numFmtId="175" fontId="1" fillId="37" borderId="42" xfId="0" applyNumberFormat="1" applyFont="1" applyFill="1" applyBorder="1" applyAlignment="1" applyProtection="1">
      <alignment horizontal="right" vertical="center"/>
      <protection/>
    </xf>
    <xf numFmtId="175" fontId="1" fillId="37" borderId="43" xfId="0" applyNumberFormat="1" applyFont="1" applyFill="1" applyBorder="1" applyAlignment="1" applyProtection="1">
      <alignment horizontal="right" vertical="center"/>
      <protection/>
    </xf>
    <xf numFmtId="175" fontId="1" fillId="37" borderId="44" xfId="0" applyNumberFormat="1" applyFont="1" applyFill="1" applyBorder="1" applyAlignment="1" applyProtection="1">
      <alignment horizontal="right" vertical="center"/>
      <protection/>
    </xf>
    <xf numFmtId="175" fontId="1" fillId="37" borderId="45" xfId="0" applyNumberFormat="1" applyFont="1" applyFill="1" applyBorder="1" applyAlignment="1" applyProtection="1">
      <alignment horizontal="right" vertical="center"/>
      <protection/>
    </xf>
    <xf numFmtId="0" fontId="2" fillId="40" borderId="46" xfId="0" applyFont="1" applyFill="1" applyBorder="1" applyAlignment="1" applyProtection="1">
      <alignment horizontal="center" vertical="center"/>
      <protection/>
    </xf>
    <xf numFmtId="0" fontId="2" fillId="40" borderId="47" xfId="0" applyFont="1" applyFill="1" applyBorder="1" applyAlignment="1" applyProtection="1">
      <alignment horizontal="center" vertical="center"/>
      <protection/>
    </xf>
    <xf numFmtId="0" fontId="1" fillId="37" borderId="48" xfId="0" applyFont="1" applyFill="1" applyBorder="1" applyAlignment="1" applyProtection="1">
      <alignment horizontal="center" vertical="center" wrapText="1"/>
      <protection/>
    </xf>
    <xf numFmtId="49" fontId="1" fillId="0" borderId="27" xfId="0" applyNumberFormat="1" applyFont="1" applyBorder="1" applyAlignment="1" applyProtection="1">
      <alignment horizontal="left" vertical="center"/>
      <protection locked="0"/>
    </xf>
    <xf numFmtId="0" fontId="1" fillId="0" borderId="49" xfId="0" applyFont="1" applyBorder="1" applyAlignment="1" applyProtection="1">
      <alignment vertical="center"/>
      <protection locked="0"/>
    </xf>
    <xf numFmtId="166" fontId="1" fillId="0" borderId="29" xfId="0" applyNumberFormat="1" applyFont="1" applyBorder="1" applyAlignment="1" applyProtection="1">
      <alignment horizontal="right" vertical="center"/>
      <protection/>
    </xf>
    <xf numFmtId="166" fontId="1" fillId="0" borderId="50" xfId="0" applyNumberFormat="1" applyFont="1" applyBorder="1" applyAlignment="1" applyProtection="1">
      <alignment horizontal="right"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174" fontId="1" fillId="0" borderId="26" xfId="0" applyNumberFormat="1" applyFont="1" applyBorder="1" applyAlignment="1" applyProtection="1">
      <alignment horizontal="center" vertical="center"/>
      <protection locked="0"/>
    </xf>
    <xf numFmtId="170" fontId="1" fillId="0" borderId="30" xfId="0" applyNumberFormat="1" applyFont="1" applyBorder="1" applyAlignment="1" applyProtection="1">
      <alignment horizontal="center" vertical="center"/>
      <protection locked="0"/>
    </xf>
    <xf numFmtId="166" fontId="1" fillId="0" borderId="34" xfId="0" applyNumberFormat="1" applyFont="1" applyBorder="1" applyAlignment="1" applyProtection="1">
      <alignment horizontal="right" vertical="center"/>
      <protection locked="0"/>
    </xf>
    <xf numFmtId="166" fontId="1" fillId="0" borderId="49" xfId="0" applyNumberFormat="1" applyFont="1" applyBorder="1" applyAlignment="1" applyProtection="1">
      <alignment horizontal="right" vertical="center"/>
      <protection/>
    </xf>
    <xf numFmtId="166" fontId="1" fillId="0" borderId="30" xfId="0" applyNumberFormat="1" applyFont="1" applyBorder="1" applyAlignment="1" applyProtection="1">
      <alignment horizontal="right" vertical="center"/>
      <protection/>
    </xf>
    <xf numFmtId="166" fontId="1" fillId="0" borderId="30" xfId="0" applyNumberFormat="1" applyFont="1" applyBorder="1" applyAlignment="1" applyProtection="1">
      <alignment horizontal="right" vertical="center"/>
      <protection locked="0"/>
    </xf>
    <xf numFmtId="4" fontId="1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textRotation="180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1" fillId="37" borderId="52" xfId="0" applyFont="1" applyFill="1" applyBorder="1" applyAlignment="1" applyProtection="1">
      <alignment horizontal="center" vertical="center" wrapText="1"/>
      <protection/>
    </xf>
    <xf numFmtId="0" fontId="1" fillId="37" borderId="53" xfId="0" applyFont="1" applyFill="1" applyBorder="1" applyAlignment="1" applyProtection="1">
      <alignment horizontal="center" vertical="center" wrapText="1"/>
      <protection/>
    </xf>
    <xf numFmtId="0" fontId="1" fillId="37" borderId="54" xfId="0" applyFont="1" applyFill="1" applyBorder="1" applyAlignment="1" applyProtection="1">
      <alignment horizontal="center" vertical="center" wrapText="1"/>
      <protection/>
    </xf>
    <xf numFmtId="0" fontId="1" fillId="37" borderId="55" xfId="0" applyFont="1" applyFill="1" applyBorder="1" applyAlignment="1" applyProtection="1">
      <alignment horizontal="center" vertical="center" wrapText="1"/>
      <protection/>
    </xf>
    <xf numFmtId="0" fontId="1" fillId="37" borderId="56" xfId="0" applyFont="1" applyFill="1" applyBorder="1" applyAlignment="1" applyProtection="1">
      <alignment horizontal="center" vertical="center" wrapText="1"/>
      <protection/>
    </xf>
    <xf numFmtId="0" fontId="1" fillId="37" borderId="57" xfId="0" applyFont="1" applyFill="1" applyBorder="1" applyAlignment="1" applyProtection="1">
      <alignment horizontal="center" vertical="center" wrapText="1"/>
      <protection/>
    </xf>
    <xf numFmtId="0" fontId="2" fillId="33" borderId="58" xfId="0" applyFont="1" applyFill="1" applyBorder="1" applyAlignment="1" applyProtection="1">
      <alignment horizontal="center" vertical="center" wrapText="1"/>
      <protection/>
    </xf>
    <xf numFmtId="0" fontId="2" fillId="35" borderId="59" xfId="0" applyNumberFormat="1" applyFont="1" applyFill="1" applyBorder="1" applyAlignment="1" applyProtection="1">
      <alignment horizontal="center" vertical="center"/>
      <protection/>
    </xf>
    <xf numFmtId="0" fontId="1" fillId="41" borderId="60" xfId="0" applyNumberFormat="1" applyFont="1" applyFill="1" applyBorder="1" applyAlignment="1" applyProtection="1">
      <alignment horizontal="center" vertical="center"/>
      <protection/>
    </xf>
    <xf numFmtId="170" fontId="1" fillId="37" borderId="61" xfId="0" applyNumberFormat="1" applyFont="1" applyFill="1" applyBorder="1" applyAlignment="1" applyProtection="1">
      <alignment horizontal="center" vertical="center"/>
      <protection/>
    </xf>
    <xf numFmtId="0" fontId="1" fillId="38" borderId="22" xfId="0" applyNumberFormat="1" applyFont="1" applyFill="1" applyBorder="1" applyAlignment="1" applyProtection="1">
      <alignment horizontal="center" vertical="center"/>
      <protection/>
    </xf>
    <xf numFmtId="0" fontId="2" fillId="40" borderId="20" xfId="0" applyFont="1" applyFill="1" applyBorder="1" applyAlignment="1" applyProtection="1">
      <alignment horizontal="center" vertical="center"/>
      <protection/>
    </xf>
    <xf numFmtId="0" fontId="2" fillId="40" borderId="19" xfId="0" applyFont="1" applyFill="1" applyBorder="1" applyAlignment="1" applyProtection="1">
      <alignment horizontal="center" vertical="center" wrapText="1"/>
      <protection/>
    </xf>
    <xf numFmtId="0" fontId="2" fillId="40" borderId="55" xfId="0" applyFont="1" applyFill="1" applyBorder="1" applyAlignment="1" applyProtection="1">
      <alignment horizontal="center" vertical="center" wrapText="1"/>
      <protection/>
    </xf>
    <xf numFmtId="0" fontId="1" fillId="37" borderId="62" xfId="0" applyFont="1" applyFill="1" applyBorder="1" applyAlignment="1" applyProtection="1">
      <alignment horizontal="center" vertical="center" wrapText="1"/>
      <protection/>
    </xf>
    <xf numFmtId="49" fontId="2" fillId="34" borderId="63" xfId="0" applyNumberFormat="1" applyFont="1" applyFill="1" applyBorder="1" applyAlignment="1" applyProtection="1">
      <alignment horizontal="left" vertical="center"/>
      <protection/>
    </xf>
    <xf numFmtId="49" fontId="2" fillId="34" borderId="63" xfId="0" applyNumberFormat="1" applyFont="1" applyFill="1" applyBorder="1" applyAlignment="1" applyProtection="1">
      <alignment horizontal="left" vertical="center"/>
      <protection locked="0"/>
    </xf>
    <xf numFmtId="49" fontId="2" fillId="34" borderId="11" xfId="0" applyNumberFormat="1" applyFont="1" applyFill="1" applyBorder="1" applyAlignment="1" applyProtection="1">
      <alignment horizontal="left" vertical="center"/>
      <protection/>
    </xf>
    <xf numFmtId="0" fontId="1" fillId="37" borderId="64" xfId="0" applyFont="1" applyFill="1" applyBorder="1" applyAlignment="1" applyProtection="1">
      <alignment horizontal="center" vertical="center" wrapText="1"/>
      <protection/>
    </xf>
    <xf numFmtId="0" fontId="2" fillId="33" borderId="65" xfId="0" applyFont="1" applyFill="1" applyBorder="1" applyAlignment="1" applyProtection="1">
      <alignment horizontal="center" vertical="center" wrapText="1"/>
      <protection/>
    </xf>
    <xf numFmtId="4" fontId="1" fillId="0" borderId="65" xfId="0" applyNumberFormat="1" applyFont="1" applyBorder="1" applyAlignment="1" applyProtection="1">
      <alignment horizontal="center" vertical="center" wrapText="1"/>
      <protection/>
    </xf>
    <xf numFmtId="0" fontId="1" fillId="37" borderId="66" xfId="0" applyFont="1" applyFill="1" applyBorder="1" applyAlignment="1" applyProtection="1">
      <alignment horizontal="center" vertical="center" wrapText="1"/>
      <protection/>
    </xf>
    <xf numFmtId="0" fontId="1" fillId="37" borderId="67" xfId="0" applyFont="1" applyFill="1" applyBorder="1" applyAlignment="1" applyProtection="1">
      <alignment horizontal="center" vertical="center" wrapText="1"/>
      <protection/>
    </xf>
    <xf numFmtId="0" fontId="2" fillId="40" borderId="41" xfId="0" applyNumberFormat="1" applyFont="1" applyFill="1" applyBorder="1" applyAlignment="1" applyProtection="1">
      <alignment horizontal="center" vertical="center"/>
      <protection/>
    </xf>
    <xf numFmtId="0" fontId="1" fillId="38" borderId="68" xfId="0" applyNumberFormat="1" applyFont="1" applyFill="1" applyBorder="1" applyAlignment="1" applyProtection="1">
      <alignment horizontal="center" vertical="center"/>
      <protection/>
    </xf>
    <xf numFmtId="0" fontId="2" fillId="40" borderId="47" xfId="0" applyFont="1" applyFill="1" applyBorder="1" applyAlignment="1" applyProtection="1">
      <alignment horizontal="center" vertical="center"/>
      <protection/>
    </xf>
    <xf numFmtId="0" fontId="2" fillId="40" borderId="20" xfId="0" applyFont="1" applyFill="1" applyBorder="1" applyAlignment="1" applyProtection="1">
      <alignment horizontal="center" vertical="center" wrapText="1"/>
      <protection/>
    </xf>
    <xf numFmtId="0" fontId="2" fillId="40" borderId="21" xfId="0" applyFont="1" applyFill="1" applyBorder="1" applyAlignment="1" applyProtection="1">
      <alignment horizontal="center" vertical="center" wrapText="1"/>
      <protection/>
    </xf>
    <xf numFmtId="0" fontId="1" fillId="37" borderId="69" xfId="0" applyFont="1" applyFill="1" applyBorder="1" applyAlignment="1" applyProtection="1">
      <alignment horizontal="center" vertical="center" wrapText="1"/>
      <protection/>
    </xf>
    <xf numFmtId="0" fontId="1" fillId="37" borderId="18" xfId="0" applyFont="1" applyFill="1" applyBorder="1" applyAlignment="1" applyProtection="1">
      <alignment horizontal="center" vertical="center" wrapText="1"/>
      <protection/>
    </xf>
    <xf numFmtId="176" fontId="2" fillId="0" borderId="49" xfId="0" applyNumberFormat="1" applyFont="1" applyBorder="1" applyAlignment="1" applyProtection="1">
      <alignment horizontal="right" vertical="center" wrapText="1"/>
      <protection/>
    </xf>
    <xf numFmtId="176" fontId="2" fillId="0" borderId="30" xfId="0" applyNumberFormat="1" applyFont="1" applyBorder="1" applyAlignment="1" applyProtection="1">
      <alignment horizontal="right" vertical="center" wrapText="1"/>
      <protection/>
    </xf>
    <xf numFmtId="176" fontId="2" fillId="0" borderId="30" xfId="0" applyNumberFormat="1" applyFont="1" applyBorder="1" applyAlignment="1" applyProtection="1">
      <alignment vertical="center"/>
      <protection/>
    </xf>
    <xf numFmtId="176" fontId="2" fillId="0" borderId="30" xfId="0" applyNumberFormat="1" applyFont="1" applyBorder="1" applyAlignment="1" applyProtection="1">
      <alignment horizontal="right" vertical="center"/>
      <protection/>
    </xf>
    <xf numFmtId="176" fontId="1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F20" sqref="F20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0" style="3" hidden="1" customWidth="1"/>
    <col min="18" max="18" width="31.140625" style="2" customWidth="1"/>
    <col min="19" max="16384" width="9.140625" style="2" customWidth="1"/>
  </cols>
  <sheetData>
    <row r="1" spans="1:18" s="7" customFormat="1" ht="65.25" customHeight="1">
      <c r="A1" s="4"/>
      <c r="B1" s="123" t="s">
        <v>0</v>
      </c>
      <c r="C1" s="123"/>
      <c r="D1" s="124" t="s">
        <v>1</v>
      </c>
      <c r="E1" s="124"/>
      <c r="F1" s="5" t="s">
        <v>2</v>
      </c>
      <c r="G1" s="6"/>
      <c r="L1" s="7" t="s">
        <v>3</v>
      </c>
      <c r="M1" s="3">
        <f>+P1-N7</f>
        <v>0</v>
      </c>
      <c r="N1" s="8" t="s">
        <v>4</v>
      </c>
      <c r="O1" s="9"/>
      <c r="P1" s="10">
        <f>SUM(H7:M7)</f>
        <v>462090</v>
      </c>
      <c r="Q1" s="3" t="s">
        <v>5</v>
      </c>
      <c r="R1" s="142">
        <f>SUM(R12:R20,R22)</f>
        <v>363.53999999999996</v>
      </c>
    </row>
    <row r="2" spans="1:18" s="7" customFormat="1" ht="57.75" customHeight="1">
      <c r="A2" s="4"/>
      <c r="B2" s="125" t="s">
        <v>6</v>
      </c>
      <c r="C2" s="125"/>
      <c r="D2" s="124"/>
      <c r="E2" s="124"/>
      <c r="F2" s="11"/>
      <c r="G2" s="11"/>
      <c r="N2" s="12" t="s">
        <v>7</v>
      </c>
      <c r="O2" s="13"/>
      <c r="P2" s="14"/>
      <c r="Q2" s="3" t="s">
        <v>8</v>
      </c>
      <c r="R2" s="142"/>
    </row>
    <row r="3" spans="1:18" s="7" customFormat="1" ht="35.25" customHeight="1">
      <c r="A3" s="4"/>
      <c r="B3" s="125" t="s">
        <v>9</v>
      </c>
      <c r="C3" s="125"/>
      <c r="D3" s="124" t="s">
        <v>8</v>
      </c>
      <c r="E3" s="124"/>
      <c r="N3" s="12" t="s">
        <v>10</v>
      </c>
      <c r="O3" s="13"/>
      <c r="P3" s="15">
        <f>+O7</f>
        <v>448590</v>
      </c>
      <c r="Q3" s="16"/>
      <c r="R3" s="142">
        <f>SUM(R11+R12,R14,R16,R19:R21)</f>
        <v>357.78999999999996</v>
      </c>
    </row>
    <row r="4" spans="1:18" s="7" customFormat="1" ht="35.25" customHeight="1">
      <c r="A4" s="4"/>
      <c r="D4" s="17"/>
      <c r="E4" s="17"/>
      <c r="F4" s="12" t="s">
        <v>11</v>
      </c>
      <c r="G4" s="18">
        <v>1</v>
      </c>
      <c r="H4" s="19"/>
      <c r="I4" s="19"/>
      <c r="N4" s="20" t="s">
        <v>12</v>
      </c>
      <c r="O4" s="21"/>
      <c r="P4" s="22"/>
      <c r="Q4" s="16"/>
      <c r="R4" s="142"/>
    </row>
    <row r="5" spans="1:18" s="7" customFormat="1" ht="43.5" customHeight="1">
      <c r="A5" s="4"/>
      <c r="B5" s="23" t="s">
        <v>13</v>
      </c>
      <c r="C5" s="24"/>
      <c r="D5" s="25">
        <v>12</v>
      </c>
      <c r="E5" s="17"/>
      <c r="F5" s="12" t="s">
        <v>14</v>
      </c>
      <c r="G5" s="18">
        <v>1.11</v>
      </c>
      <c r="N5" s="115" t="s">
        <v>15</v>
      </c>
      <c r="O5" s="115"/>
      <c r="P5" s="26">
        <f>P1-P2-P3-P4</f>
        <v>13500</v>
      </c>
      <c r="Q5" s="16"/>
      <c r="R5" s="142">
        <f>R1-R3</f>
        <v>5.75</v>
      </c>
    </row>
    <row r="6" spans="1:17" s="7" customFormat="1" ht="43.5" customHeight="1">
      <c r="A6" s="4"/>
      <c r="B6" s="27" t="s">
        <v>16</v>
      </c>
      <c r="C6" s="27"/>
      <c r="D6" s="17"/>
      <c r="E6" s="17"/>
      <c r="F6" s="12" t="s">
        <v>17</v>
      </c>
      <c r="G6" s="28">
        <v>11.11</v>
      </c>
      <c r="Q6" s="16"/>
    </row>
    <row r="7" spans="1:16" s="7" customFormat="1" ht="27" customHeight="1">
      <c r="A7" s="116" t="s">
        <v>18</v>
      </c>
      <c r="B7" s="116"/>
      <c r="C7" s="116"/>
      <c r="D7" s="117" t="s">
        <v>19</v>
      </c>
      <c r="E7" s="117"/>
      <c r="F7" s="117"/>
      <c r="G7" s="29">
        <f>SUM(G11:G27)</f>
        <v>0</v>
      </c>
      <c r="H7" s="30">
        <f aca="true" t="shared" si="0" ref="H7:O7">SUM(H11:H40)</f>
        <v>0</v>
      </c>
      <c r="I7" s="31">
        <f t="shared" si="0"/>
        <v>0</v>
      </c>
      <c r="J7" s="31">
        <f t="shared" si="0"/>
        <v>41200</v>
      </c>
      <c r="K7" s="31">
        <f t="shared" si="0"/>
        <v>25000</v>
      </c>
      <c r="L7" s="31">
        <f t="shared" si="0"/>
        <v>344890</v>
      </c>
      <c r="M7" s="32">
        <f t="shared" si="0"/>
        <v>51000</v>
      </c>
      <c r="N7" s="33">
        <f t="shared" si="0"/>
        <v>462090</v>
      </c>
      <c r="O7" s="34">
        <f t="shared" si="0"/>
        <v>448590</v>
      </c>
      <c r="P7" s="16">
        <f>+N7-SUM(H7:M7)</f>
        <v>0</v>
      </c>
    </row>
    <row r="8" spans="1:18" ht="36" customHeight="1">
      <c r="A8" s="118"/>
      <c r="B8" s="119" t="s">
        <v>20</v>
      </c>
      <c r="C8" s="119" t="s">
        <v>21</v>
      </c>
      <c r="D8" s="120" t="s">
        <v>22</v>
      </c>
      <c r="E8" s="119" t="s">
        <v>23</v>
      </c>
      <c r="F8" s="121" t="s">
        <v>24</v>
      </c>
      <c r="G8" s="122" t="s">
        <v>25</v>
      </c>
      <c r="H8" s="110" t="s">
        <v>26</v>
      </c>
      <c r="I8" s="111" t="s">
        <v>27</v>
      </c>
      <c r="J8" s="112" t="s">
        <v>28</v>
      </c>
      <c r="K8" s="112" t="s">
        <v>29</v>
      </c>
      <c r="L8" s="113" t="s">
        <v>30</v>
      </c>
      <c r="M8" s="113"/>
      <c r="N8" s="114" t="s">
        <v>31</v>
      </c>
      <c r="O8" s="105" t="s">
        <v>32</v>
      </c>
      <c r="P8" s="106" t="s">
        <v>33</v>
      </c>
      <c r="R8" s="107" t="s">
        <v>34</v>
      </c>
    </row>
    <row r="9" spans="1:18" ht="36" customHeight="1">
      <c r="A9" s="118"/>
      <c r="B9" s="119" t="s">
        <v>20</v>
      </c>
      <c r="C9" s="119"/>
      <c r="D9" s="120"/>
      <c r="E9" s="119"/>
      <c r="F9" s="121"/>
      <c r="G9" s="122"/>
      <c r="H9" s="110" t="s">
        <v>27</v>
      </c>
      <c r="I9" s="111" t="s">
        <v>27</v>
      </c>
      <c r="J9" s="112"/>
      <c r="K9" s="112" t="s">
        <v>35</v>
      </c>
      <c r="L9" s="108" t="s">
        <v>36</v>
      </c>
      <c r="M9" s="109" t="s">
        <v>37</v>
      </c>
      <c r="N9" s="114"/>
      <c r="O9" s="105"/>
      <c r="P9" s="106"/>
      <c r="R9" s="107"/>
    </row>
    <row r="10" spans="1:18" ht="37.5" customHeight="1" thickBot="1" thickTop="1">
      <c r="A10" s="118"/>
      <c r="B10" s="119"/>
      <c r="C10" s="119"/>
      <c r="D10" s="120"/>
      <c r="E10" s="119"/>
      <c r="F10" s="121"/>
      <c r="G10" s="35" t="s">
        <v>38</v>
      </c>
      <c r="H10" s="110"/>
      <c r="I10" s="111"/>
      <c r="J10" s="111"/>
      <c r="K10" s="111"/>
      <c r="L10" s="108"/>
      <c r="M10" s="109"/>
      <c r="N10" s="114"/>
      <c r="O10" s="105"/>
      <c r="P10" s="106"/>
      <c r="R10" s="107"/>
    </row>
    <row r="11" spans="1:18" ht="30" customHeight="1" thickTop="1">
      <c r="A11" s="36">
        <v>1</v>
      </c>
      <c r="B11" s="37">
        <v>40922</v>
      </c>
      <c r="C11" s="38" t="s">
        <v>39</v>
      </c>
      <c r="D11" s="39" t="s">
        <v>40</v>
      </c>
      <c r="E11" s="39"/>
      <c r="F11" s="40" t="s">
        <v>41</v>
      </c>
      <c r="G11" s="41"/>
      <c r="H11" s="102">
        <f aca="true" t="shared" si="1" ref="H11:H40">IF($D$3="si",($G$5/$G$6*G11),IF($D$3="no",G11*$G$4,0))</f>
        <v>0</v>
      </c>
      <c r="I11" s="42"/>
      <c r="J11" s="43"/>
      <c r="K11" s="43"/>
      <c r="L11" s="43"/>
      <c r="M11" s="43"/>
      <c r="N11" s="44">
        <f aca="true" t="shared" si="2" ref="N11:N40">SUM(H11:M11)</f>
        <v>0</v>
      </c>
      <c r="O11" s="45">
        <v>50000</v>
      </c>
      <c r="P11" s="46">
        <f aca="true" t="shared" si="3" ref="P11:P40">IF(F11="Milano","X","")</f>
      </c>
      <c r="R11" s="138">
        <v>37.58</v>
      </c>
    </row>
    <row r="12" spans="1:18" ht="30" customHeight="1">
      <c r="A12" s="36">
        <v>2</v>
      </c>
      <c r="B12" s="37">
        <v>40922</v>
      </c>
      <c r="C12" s="38" t="s">
        <v>39</v>
      </c>
      <c r="D12"/>
      <c r="E12" s="39"/>
      <c r="F12" s="40" t="s">
        <v>41</v>
      </c>
      <c r="G12" s="41"/>
      <c r="H12" s="103">
        <f t="shared" si="1"/>
        <v>0</v>
      </c>
      <c r="I12" s="42"/>
      <c r="J12" s="43">
        <v>15000</v>
      </c>
      <c r="K12" s="43"/>
      <c r="L12" s="43"/>
      <c r="M12" s="43"/>
      <c r="N12" s="44">
        <f t="shared" si="2"/>
        <v>15000</v>
      </c>
      <c r="O12" s="47">
        <v>15000</v>
      </c>
      <c r="P12" s="46">
        <f t="shared" si="3"/>
      </c>
      <c r="R12" s="139">
        <v>10.44</v>
      </c>
    </row>
    <row r="13" spans="1:18" ht="30" customHeight="1">
      <c r="A13" s="48">
        <v>3</v>
      </c>
      <c r="B13" s="49">
        <v>40923</v>
      </c>
      <c r="C13" s="38" t="s">
        <v>39</v>
      </c>
      <c r="D13" s="50"/>
      <c r="E13" s="39"/>
      <c r="F13" s="40" t="s">
        <v>41</v>
      </c>
      <c r="G13" s="51"/>
      <c r="H13" s="103">
        <f t="shared" si="1"/>
        <v>0</v>
      </c>
      <c r="I13" s="42"/>
      <c r="J13" s="43">
        <v>11200</v>
      </c>
      <c r="K13" s="43"/>
      <c r="L13" s="43"/>
      <c r="M13" s="43"/>
      <c r="N13" s="44">
        <f>SUM(H13:M13)</f>
        <v>11200</v>
      </c>
      <c r="O13" s="47"/>
      <c r="P13" s="46">
        <f t="shared" si="3"/>
      </c>
      <c r="R13" s="140">
        <v>7.66</v>
      </c>
    </row>
    <row r="14" spans="1:18" ht="30" customHeight="1">
      <c r="A14" s="48">
        <v>4</v>
      </c>
      <c r="B14" s="49">
        <v>40923</v>
      </c>
      <c r="C14" s="38" t="s">
        <v>39</v>
      </c>
      <c r="D14" s="39"/>
      <c r="E14" s="39"/>
      <c r="F14" s="40" t="s">
        <v>41</v>
      </c>
      <c r="G14" s="51"/>
      <c r="H14" s="103">
        <f t="shared" si="1"/>
        <v>0</v>
      </c>
      <c r="I14" s="42"/>
      <c r="J14" s="43"/>
      <c r="K14" s="43"/>
      <c r="L14" s="43"/>
      <c r="M14" s="43">
        <v>14000</v>
      </c>
      <c r="N14" s="44">
        <f t="shared" si="2"/>
        <v>14000</v>
      </c>
      <c r="O14" s="47">
        <v>14000</v>
      </c>
      <c r="P14" s="46">
        <f t="shared" si="3"/>
      </c>
      <c r="R14" s="140">
        <v>9.75</v>
      </c>
    </row>
    <row r="15" spans="1:18" ht="30" customHeight="1">
      <c r="A15" s="48">
        <v>5</v>
      </c>
      <c r="B15" s="49">
        <v>40928</v>
      </c>
      <c r="C15" s="38" t="s">
        <v>39</v>
      </c>
      <c r="D15" s="39"/>
      <c r="E15" s="39"/>
      <c r="F15" s="40" t="s">
        <v>41</v>
      </c>
      <c r="G15" s="51"/>
      <c r="H15" s="103">
        <f t="shared" si="1"/>
        <v>0</v>
      </c>
      <c r="I15" s="42"/>
      <c r="J15" s="43"/>
      <c r="K15" s="43"/>
      <c r="L15" s="43"/>
      <c r="M15" s="43">
        <v>24000</v>
      </c>
      <c r="N15" s="44">
        <f t="shared" si="2"/>
        <v>24000</v>
      </c>
      <c r="O15" s="47"/>
      <c r="P15" s="46">
        <f t="shared" si="3"/>
      </c>
      <c r="R15" s="141">
        <v>16.38</v>
      </c>
    </row>
    <row r="16" spans="1:18" ht="30" customHeight="1">
      <c r="A16" s="48">
        <v>6</v>
      </c>
      <c r="B16" s="49">
        <v>40929</v>
      </c>
      <c r="C16" s="38" t="s">
        <v>39</v>
      </c>
      <c r="D16" s="39"/>
      <c r="E16" s="39"/>
      <c r="F16" s="40" t="s">
        <v>41</v>
      </c>
      <c r="G16" s="51"/>
      <c r="H16" s="103">
        <f t="shared" si="1"/>
        <v>0</v>
      </c>
      <c r="I16" s="42"/>
      <c r="J16" s="43"/>
      <c r="K16" s="43"/>
      <c r="L16" s="43">
        <v>344890</v>
      </c>
      <c r="M16" s="43"/>
      <c r="N16" s="44">
        <f t="shared" si="2"/>
        <v>344890</v>
      </c>
      <c r="O16" s="47">
        <v>344890</v>
      </c>
      <c r="P16" s="46">
        <f t="shared" si="3"/>
      </c>
      <c r="R16" s="140">
        <v>283.03</v>
      </c>
    </row>
    <row r="17" spans="1:18" ht="30" customHeight="1">
      <c r="A17" s="48">
        <v>7</v>
      </c>
      <c r="B17" s="49">
        <v>40929</v>
      </c>
      <c r="C17" s="38" t="s">
        <v>39</v>
      </c>
      <c r="D17" s="38"/>
      <c r="E17" s="39"/>
      <c r="F17" s="40" t="s">
        <v>41</v>
      </c>
      <c r="G17" s="51"/>
      <c r="H17" s="103">
        <f t="shared" si="1"/>
        <v>0</v>
      </c>
      <c r="I17" s="42"/>
      <c r="J17" s="43">
        <v>15000</v>
      </c>
      <c r="K17" s="43"/>
      <c r="L17" s="43"/>
      <c r="M17" s="43"/>
      <c r="N17" s="44">
        <f t="shared" si="2"/>
        <v>15000</v>
      </c>
      <c r="O17" s="47"/>
      <c r="P17" s="46">
        <f t="shared" si="3"/>
      </c>
      <c r="R17" s="140">
        <v>10.22</v>
      </c>
    </row>
    <row r="18" spans="1:18" ht="30" customHeight="1">
      <c r="A18" s="48">
        <v>8</v>
      </c>
      <c r="B18" s="49">
        <v>40929</v>
      </c>
      <c r="C18" s="38" t="s">
        <v>39</v>
      </c>
      <c r="D18" s="38"/>
      <c r="E18" s="39"/>
      <c r="F18" s="40" t="s">
        <v>41</v>
      </c>
      <c r="G18" s="51"/>
      <c r="H18" s="103">
        <f t="shared" si="1"/>
        <v>0</v>
      </c>
      <c r="I18" s="42"/>
      <c r="J18" s="43"/>
      <c r="K18" s="43"/>
      <c r="L18" s="43"/>
      <c r="M18" s="43">
        <v>1300</v>
      </c>
      <c r="N18" s="44">
        <f t="shared" si="2"/>
        <v>1300</v>
      </c>
      <c r="O18" s="47"/>
      <c r="P18" s="46">
        <f t="shared" si="3"/>
      </c>
      <c r="R18" s="140">
        <v>0.89</v>
      </c>
    </row>
    <row r="19" spans="1:18" ht="30" customHeight="1">
      <c r="A19" s="48">
        <v>9</v>
      </c>
      <c r="B19" s="49">
        <v>40929</v>
      </c>
      <c r="C19" s="38" t="s">
        <v>39</v>
      </c>
      <c r="D19" s="39"/>
      <c r="E19" s="39"/>
      <c r="F19" s="40" t="s">
        <v>41</v>
      </c>
      <c r="G19" s="51"/>
      <c r="H19" s="103">
        <f t="shared" si="1"/>
        <v>0</v>
      </c>
      <c r="I19" s="42"/>
      <c r="J19" s="43"/>
      <c r="K19" s="43"/>
      <c r="L19" s="43"/>
      <c r="M19" s="43">
        <v>6200</v>
      </c>
      <c r="N19" s="44">
        <f t="shared" si="2"/>
        <v>6200</v>
      </c>
      <c r="O19" s="47">
        <v>6200</v>
      </c>
      <c r="P19" s="46">
        <f t="shared" si="3"/>
      </c>
      <c r="R19" s="140">
        <v>4.31</v>
      </c>
    </row>
    <row r="20" spans="1:18" ht="30" customHeight="1">
      <c r="A20" s="48">
        <v>10</v>
      </c>
      <c r="B20" s="49">
        <v>40929</v>
      </c>
      <c r="C20" s="38" t="s">
        <v>39</v>
      </c>
      <c r="D20" s="39"/>
      <c r="E20" s="39"/>
      <c r="F20" s="40" t="s">
        <v>41</v>
      </c>
      <c r="G20" s="51"/>
      <c r="H20" s="103">
        <f t="shared" si="1"/>
        <v>0</v>
      </c>
      <c r="I20" s="42"/>
      <c r="J20" s="43"/>
      <c r="K20" s="43"/>
      <c r="L20" s="43"/>
      <c r="M20" s="43">
        <v>5500</v>
      </c>
      <c r="N20" s="44">
        <f t="shared" si="2"/>
        <v>5500</v>
      </c>
      <c r="O20" s="47">
        <v>5500</v>
      </c>
      <c r="P20" s="46">
        <f t="shared" si="3"/>
      </c>
      <c r="R20" s="140">
        <v>3.83</v>
      </c>
    </row>
    <row r="21" spans="1:18" ht="30" customHeight="1">
      <c r="A21" s="48">
        <v>11</v>
      </c>
      <c r="B21" s="49">
        <v>40929</v>
      </c>
      <c r="C21" s="38" t="s">
        <v>39</v>
      </c>
      <c r="D21" s="39" t="s">
        <v>42</v>
      </c>
      <c r="E21" s="39"/>
      <c r="F21" s="40" t="s">
        <v>41</v>
      </c>
      <c r="G21" s="51"/>
      <c r="H21" s="103">
        <f t="shared" si="1"/>
        <v>0</v>
      </c>
      <c r="I21" s="42"/>
      <c r="J21" s="43"/>
      <c r="K21" s="43"/>
      <c r="L21" s="43"/>
      <c r="M21" s="43"/>
      <c r="N21" s="44">
        <f t="shared" si="2"/>
        <v>0</v>
      </c>
      <c r="O21" s="47">
        <v>13000</v>
      </c>
      <c r="P21" s="46">
        <f t="shared" si="3"/>
      </c>
      <c r="R21" s="140">
        <v>8.85</v>
      </c>
    </row>
    <row r="22" spans="1:18" ht="30" customHeight="1">
      <c r="A22" s="48">
        <v>12</v>
      </c>
      <c r="B22" s="49">
        <v>40929</v>
      </c>
      <c r="C22" s="38" t="s">
        <v>39</v>
      </c>
      <c r="D22" s="39" t="s">
        <v>43</v>
      </c>
      <c r="E22" s="39"/>
      <c r="F22" s="40" t="s">
        <v>41</v>
      </c>
      <c r="G22" s="51"/>
      <c r="H22" s="103">
        <f t="shared" si="1"/>
        <v>0</v>
      </c>
      <c r="I22" s="42"/>
      <c r="J22" s="43"/>
      <c r="K22" s="43">
        <v>25000</v>
      </c>
      <c r="L22" s="43"/>
      <c r="M22" s="43"/>
      <c r="N22" s="44">
        <f t="shared" si="2"/>
        <v>25000</v>
      </c>
      <c r="O22" s="47"/>
      <c r="P22" s="46">
        <f t="shared" si="3"/>
      </c>
      <c r="R22" s="140">
        <v>17.03</v>
      </c>
    </row>
    <row r="23" spans="1:18" ht="30" customHeight="1">
      <c r="A23" s="48">
        <v>13</v>
      </c>
      <c r="B23" s="49"/>
      <c r="C23" s="53"/>
      <c r="D23" s="50"/>
      <c r="E23" s="54"/>
      <c r="F23" s="55"/>
      <c r="G23" s="51"/>
      <c r="H23" s="103">
        <f t="shared" si="1"/>
        <v>0</v>
      </c>
      <c r="I23" s="56"/>
      <c r="J23" s="43"/>
      <c r="K23" s="43"/>
      <c r="L23" s="43"/>
      <c r="M23" s="43"/>
      <c r="N23" s="44">
        <f t="shared" si="2"/>
        <v>0</v>
      </c>
      <c r="O23" s="47"/>
      <c r="P23" s="46">
        <f t="shared" si="3"/>
      </c>
      <c r="R23" s="52"/>
    </row>
    <row r="24" spans="1:18" ht="30" customHeight="1">
      <c r="A24" s="48">
        <v>14</v>
      </c>
      <c r="B24" s="37"/>
      <c r="C24" s="53"/>
      <c r="D24" s="50"/>
      <c r="E24" s="54"/>
      <c r="F24" s="55"/>
      <c r="G24" s="51"/>
      <c r="H24" s="103">
        <f t="shared" si="1"/>
        <v>0</v>
      </c>
      <c r="I24" s="56"/>
      <c r="J24" s="43"/>
      <c r="K24" s="43"/>
      <c r="L24" s="43"/>
      <c r="M24" s="43"/>
      <c r="N24" s="44">
        <f t="shared" si="2"/>
        <v>0</v>
      </c>
      <c r="O24" s="47"/>
      <c r="P24" s="46">
        <f t="shared" si="3"/>
      </c>
      <c r="R24" s="52"/>
    </row>
    <row r="25" spans="1:18" ht="30" customHeight="1">
      <c r="A25" s="48">
        <v>15</v>
      </c>
      <c r="B25" s="37"/>
      <c r="C25" s="53"/>
      <c r="D25" s="50"/>
      <c r="E25" s="54"/>
      <c r="F25" s="55"/>
      <c r="G25" s="51"/>
      <c r="H25" s="103">
        <f t="shared" si="1"/>
        <v>0</v>
      </c>
      <c r="I25" s="56"/>
      <c r="J25" s="43"/>
      <c r="K25" s="43"/>
      <c r="L25" s="43"/>
      <c r="M25" s="43"/>
      <c r="N25" s="44">
        <f t="shared" si="2"/>
        <v>0</v>
      </c>
      <c r="O25" s="47"/>
      <c r="P25" s="46">
        <f t="shared" si="3"/>
      </c>
      <c r="R25" s="52"/>
    </row>
    <row r="26" spans="1:18" ht="30" customHeight="1">
      <c r="A26" s="48">
        <v>16</v>
      </c>
      <c r="B26" s="37"/>
      <c r="C26" s="53"/>
      <c r="D26" s="50"/>
      <c r="E26" s="54"/>
      <c r="F26" s="55"/>
      <c r="G26" s="51"/>
      <c r="H26" s="103">
        <f t="shared" si="1"/>
        <v>0</v>
      </c>
      <c r="I26" s="56"/>
      <c r="J26" s="43"/>
      <c r="K26" s="43"/>
      <c r="L26" s="43"/>
      <c r="M26" s="43"/>
      <c r="N26" s="44">
        <f t="shared" si="2"/>
        <v>0</v>
      </c>
      <c r="O26" s="47"/>
      <c r="P26" s="46">
        <f t="shared" si="3"/>
      </c>
      <c r="R26" s="52"/>
    </row>
    <row r="27" spans="1:18" ht="30" customHeight="1">
      <c r="A27" s="48">
        <v>17</v>
      </c>
      <c r="B27" s="37"/>
      <c r="C27" s="53"/>
      <c r="D27" s="50"/>
      <c r="E27" s="54"/>
      <c r="F27" s="55"/>
      <c r="G27" s="51"/>
      <c r="H27" s="103">
        <f t="shared" si="1"/>
        <v>0</v>
      </c>
      <c r="I27" s="56"/>
      <c r="J27" s="43"/>
      <c r="K27" s="43"/>
      <c r="L27" s="43"/>
      <c r="M27" s="43"/>
      <c r="N27" s="44">
        <f t="shared" si="2"/>
        <v>0</v>
      </c>
      <c r="O27" s="47"/>
      <c r="P27" s="46">
        <f t="shared" si="3"/>
      </c>
      <c r="R27" s="52"/>
    </row>
    <row r="28" spans="1:18" ht="30" customHeight="1">
      <c r="A28" s="48">
        <v>18</v>
      </c>
      <c r="B28" s="37"/>
      <c r="C28" s="53"/>
      <c r="D28" s="50"/>
      <c r="E28" s="54"/>
      <c r="F28" s="55"/>
      <c r="G28" s="51"/>
      <c r="H28" s="103">
        <f t="shared" si="1"/>
        <v>0</v>
      </c>
      <c r="I28" s="56"/>
      <c r="J28" s="43"/>
      <c r="K28" s="43"/>
      <c r="L28" s="43"/>
      <c r="M28" s="43"/>
      <c r="N28" s="44">
        <f t="shared" si="2"/>
        <v>0</v>
      </c>
      <c r="O28" s="47"/>
      <c r="P28" s="46">
        <f t="shared" si="3"/>
      </c>
      <c r="R28" s="52"/>
    </row>
    <row r="29" spans="1:18" ht="30" customHeight="1">
      <c r="A29" s="48">
        <v>19</v>
      </c>
      <c r="B29" s="37"/>
      <c r="C29" s="53"/>
      <c r="D29" s="50"/>
      <c r="E29" s="54"/>
      <c r="F29" s="55"/>
      <c r="G29" s="51"/>
      <c r="H29" s="103">
        <f t="shared" si="1"/>
        <v>0</v>
      </c>
      <c r="I29" s="56"/>
      <c r="J29" s="43"/>
      <c r="K29" s="43"/>
      <c r="L29" s="43"/>
      <c r="M29" s="43"/>
      <c r="N29" s="44">
        <f t="shared" si="2"/>
        <v>0</v>
      </c>
      <c r="O29" s="47"/>
      <c r="P29" s="46">
        <f t="shared" si="3"/>
      </c>
      <c r="R29" s="52"/>
    </row>
    <row r="30" spans="1:18" ht="30" customHeight="1">
      <c r="A30" s="48">
        <v>20</v>
      </c>
      <c r="B30" s="37"/>
      <c r="C30" s="53"/>
      <c r="D30" s="50"/>
      <c r="E30" s="54"/>
      <c r="F30" s="55"/>
      <c r="G30" s="51"/>
      <c r="H30" s="103">
        <f t="shared" si="1"/>
        <v>0</v>
      </c>
      <c r="I30" s="56"/>
      <c r="J30" s="43"/>
      <c r="K30" s="43"/>
      <c r="L30" s="43"/>
      <c r="M30" s="43"/>
      <c r="N30" s="44">
        <f t="shared" si="2"/>
        <v>0</v>
      </c>
      <c r="O30" s="47"/>
      <c r="P30" s="46">
        <f t="shared" si="3"/>
      </c>
      <c r="R30" s="52"/>
    </row>
    <row r="31" spans="1:18" ht="30" customHeight="1">
      <c r="A31" s="48">
        <v>21</v>
      </c>
      <c r="B31" s="37"/>
      <c r="C31" s="53"/>
      <c r="D31" s="50"/>
      <c r="E31" s="54"/>
      <c r="F31" s="55"/>
      <c r="G31" s="51"/>
      <c r="H31" s="103">
        <f t="shared" si="1"/>
        <v>0</v>
      </c>
      <c r="I31" s="56"/>
      <c r="J31" s="43"/>
      <c r="K31" s="43"/>
      <c r="L31" s="43"/>
      <c r="M31" s="43"/>
      <c r="N31" s="44">
        <f t="shared" si="2"/>
        <v>0</v>
      </c>
      <c r="O31" s="47"/>
      <c r="P31" s="46">
        <f t="shared" si="3"/>
      </c>
      <c r="R31" s="52"/>
    </row>
    <row r="32" spans="1:18" ht="30" customHeight="1">
      <c r="A32" s="48">
        <v>22</v>
      </c>
      <c r="B32" s="37"/>
      <c r="C32" s="53"/>
      <c r="D32" s="50"/>
      <c r="E32" s="54"/>
      <c r="F32" s="55"/>
      <c r="G32" s="51"/>
      <c r="H32" s="103">
        <f t="shared" si="1"/>
        <v>0</v>
      </c>
      <c r="I32" s="56"/>
      <c r="J32" s="43"/>
      <c r="K32" s="43"/>
      <c r="L32" s="43"/>
      <c r="M32" s="43"/>
      <c r="N32" s="44">
        <f t="shared" si="2"/>
        <v>0</v>
      </c>
      <c r="O32" s="47"/>
      <c r="P32" s="46">
        <f t="shared" si="3"/>
      </c>
      <c r="R32" s="52"/>
    </row>
    <row r="33" spans="1:18" ht="30" customHeight="1">
      <c r="A33" s="48">
        <v>23</v>
      </c>
      <c r="B33" s="37"/>
      <c r="C33" s="53"/>
      <c r="D33" s="50"/>
      <c r="E33" s="54"/>
      <c r="F33" s="55"/>
      <c r="G33" s="51"/>
      <c r="H33" s="103">
        <f t="shared" si="1"/>
        <v>0</v>
      </c>
      <c r="I33" s="56"/>
      <c r="J33" s="43"/>
      <c r="K33" s="43"/>
      <c r="L33" s="43"/>
      <c r="M33" s="43"/>
      <c r="N33" s="44">
        <f t="shared" si="2"/>
        <v>0</v>
      </c>
      <c r="O33" s="47"/>
      <c r="P33" s="46">
        <f t="shared" si="3"/>
      </c>
      <c r="R33" s="52"/>
    </row>
    <row r="34" spans="1:18" ht="30" customHeight="1">
      <c r="A34" s="48">
        <v>24</v>
      </c>
      <c r="B34" s="37"/>
      <c r="C34" s="53"/>
      <c r="D34" s="50"/>
      <c r="E34" s="54"/>
      <c r="F34" s="55"/>
      <c r="G34" s="51"/>
      <c r="H34" s="103">
        <f t="shared" si="1"/>
        <v>0</v>
      </c>
      <c r="I34" s="56"/>
      <c r="J34" s="43"/>
      <c r="K34" s="43"/>
      <c r="L34" s="43"/>
      <c r="M34" s="43"/>
      <c r="N34" s="44">
        <f t="shared" si="2"/>
        <v>0</v>
      </c>
      <c r="O34" s="47"/>
      <c r="P34" s="46">
        <f t="shared" si="3"/>
      </c>
      <c r="R34" s="52"/>
    </row>
    <row r="35" spans="1:18" ht="30" customHeight="1">
      <c r="A35" s="48">
        <v>25</v>
      </c>
      <c r="B35" s="57"/>
      <c r="C35" s="53"/>
      <c r="D35" s="50"/>
      <c r="E35" s="54"/>
      <c r="F35" s="55"/>
      <c r="G35" s="51"/>
      <c r="H35" s="103">
        <f t="shared" si="1"/>
        <v>0</v>
      </c>
      <c r="I35" s="56"/>
      <c r="J35" s="43"/>
      <c r="K35" s="43"/>
      <c r="L35" s="43"/>
      <c r="M35" s="58"/>
      <c r="N35" s="44">
        <f t="shared" si="2"/>
        <v>0</v>
      </c>
      <c r="O35" s="47"/>
      <c r="P35" s="46">
        <f t="shared" si="3"/>
      </c>
      <c r="R35" s="52"/>
    </row>
    <row r="36" spans="1:18" ht="30" customHeight="1">
      <c r="A36" s="48">
        <v>26</v>
      </c>
      <c r="B36" s="57"/>
      <c r="C36" s="53"/>
      <c r="D36" s="50"/>
      <c r="E36" s="54"/>
      <c r="F36" s="55"/>
      <c r="G36" s="51"/>
      <c r="H36" s="103">
        <f t="shared" si="1"/>
        <v>0</v>
      </c>
      <c r="I36" s="56"/>
      <c r="J36" s="43"/>
      <c r="K36" s="43"/>
      <c r="L36" s="43"/>
      <c r="M36" s="58"/>
      <c r="N36" s="44">
        <f t="shared" si="2"/>
        <v>0</v>
      </c>
      <c r="O36" s="47"/>
      <c r="P36" s="46">
        <f t="shared" si="3"/>
      </c>
      <c r="R36" s="52"/>
    </row>
    <row r="37" spans="1:18" ht="30" customHeight="1">
      <c r="A37" s="48">
        <v>27</v>
      </c>
      <c r="B37" s="57"/>
      <c r="C37" s="53"/>
      <c r="D37" s="50"/>
      <c r="E37" s="54"/>
      <c r="F37" s="55"/>
      <c r="G37" s="51"/>
      <c r="H37" s="103">
        <f t="shared" si="1"/>
        <v>0</v>
      </c>
      <c r="I37" s="56"/>
      <c r="J37" s="43"/>
      <c r="K37" s="43"/>
      <c r="L37" s="43"/>
      <c r="M37" s="58"/>
      <c r="N37" s="44">
        <f t="shared" si="2"/>
        <v>0</v>
      </c>
      <c r="O37" s="47"/>
      <c r="P37" s="46">
        <f t="shared" si="3"/>
      </c>
      <c r="R37" s="52"/>
    </row>
    <row r="38" spans="1:18" ht="30" customHeight="1">
      <c r="A38" s="48">
        <v>28</v>
      </c>
      <c r="B38" s="57"/>
      <c r="C38" s="53"/>
      <c r="D38" s="50"/>
      <c r="E38" s="54"/>
      <c r="F38" s="55"/>
      <c r="G38" s="51"/>
      <c r="H38" s="103">
        <f t="shared" si="1"/>
        <v>0</v>
      </c>
      <c r="I38" s="56"/>
      <c r="J38" s="43"/>
      <c r="K38" s="43"/>
      <c r="L38" s="43"/>
      <c r="M38" s="58"/>
      <c r="N38" s="44">
        <f t="shared" si="2"/>
        <v>0</v>
      </c>
      <c r="O38" s="47"/>
      <c r="P38" s="46">
        <f t="shared" si="3"/>
      </c>
      <c r="R38" s="52"/>
    </row>
    <row r="39" spans="1:18" ht="30" customHeight="1">
      <c r="A39" s="48">
        <v>29</v>
      </c>
      <c r="B39" s="57"/>
      <c r="C39" s="53"/>
      <c r="D39" s="50"/>
      <c r="E39" s="54"/>
      <c r="F39" s="55"/>
      <c r="G39" s="51"/>
      <c r="H39" s="103">
        <f t="shared" si="1"/>
        <v>0</v>
      </c>
      <c r="I39" s="56"/>
      <c r="J39" s="43"/>
      <c r="K39" s="43"/>
      <c r="L39" s="43"/>
      <c r="M39" s="58"/>
      <c r="N39" s="44">
        <f t="shared" si="2"/>
        <v>0</v>
      </c>
      <c r="O39" s="47"/>
      <c r="P39" s="46">
        <f t="shared" si="3"/>
      </c>
      <c r="R39" s="52"/>
    </row>
    <row r="40" spans="1:18" ht="30" customHeight="1">
      <c r="A40" s="48">
        <v>30</v>
      </c>
      <c r="B40" s="57"/>
      <c r="C40" s="53"/>
      <c r="D40" s="50"/>
      <c r="E40" s="54"/>
      <c r="F40" s="55"/>
      <c r="G40" s="51"/>
      <c r="H40" s="103">
        <f t="shared" si="1"/>
        <v>0</v>
      </c>
      <c r="I40" s="56"/>
      <c r="J40" s="43"/>
      <c r="K40" s="43"/>
      <c r="L40" s="43"/>
      <c r="M40" s="58"/>
      <c r="N40" s="44">
        <f t="shared" si="2"/>
        <v>0</v>
      </c>
      <c r="O40" s="47"/>
      <c r="P40" s="46">
        <f t="shared" si="3"/>
      </c>
      <c r="R40" s="52"/>
    </row>
    <row r="41" spans="1:18" ht="30" customHeight="1">
      <c r="A41" s="59"/>
      <c r="B41" s="60"/>
      <c r="C41" s="61"/>
      <c r="D41" s="62"/>
      <c r="E41" s="62"/>
      <c r="F41" s="63"/>
      <c r="G41" s="64"/>
      <c r="H41" s="65"/>
      <c r="I41" s="66"/>
      <c r="J41" s="66"/>
      <c r="K41" s="66"/>
      <c r="L41" s="66"/>
      <c r="M41" s="66"/>
      <c r="N41" s="67"/>
      <c r="O41" s="68"/>
      <c r="P41" s="69"/>
      <c r="Q41" s="70"/>
      <c r="R41" s="69"/>
    </row>
    <row r="42" spans="1:18" ht="18.75">
      <c r="A42" s="71"/>
      <c r="B42" s="72" t="s">
        <v>44</v>
      </c>
      <c r="C42" s="72"/>
      <c r="D42" s="72"/>
      <c r="E42" s="73"/>
      <c r="F42" s="73"/>
      <c r="G42" s="72" t="s">
        <v>45</v>
      </c>
      <c r="H42" s="72"/>
      <c r="I42" s="72"/>
      <c r="J42" s="73"/>
      <c r="K42" s="73"/>
      <c r="L42" s="72" t="s">
        <v>46</v>
      </c>
      <c r="M42" s="72"/>
      <c r="N42" s="72"/>
      <c r="O42" s="73"/>
      <c r="P42" s="69"/>
      <c r="Q42" s="70"/>
      <c r="R42" s="69"/>
    </row>
    <row r="43" spans="1:18" ht="18.75">
      <c r="A43" s="71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69"/>
      <c r="Q43" s="70"/>
      <c r="R43" s="69"/>
    </row>
  </sheetData>
  <sheetProtection selectLockedCells="1" selectUnlockedCells="1"/>
  <mergeCells count="27"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 stopIfTrue="1">
      <formula>0</formula>
    </cfRule>
  </conditionalFormatting>
  <dataValidations count="12">
    <dataValidation type="list" allowBlank="1" showErrorMessage="1" sqref="D3:E3">
      <formula1>'Nota Spese Estero'!$Q$1:$Q$2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3:C41">
      <formula1>1</formula1>
    </dataValidation>
    <dataValidation type="date" operator="greaterThanOrEqual" showErrorMessage="1" errorTitle="Data" error="Inserire una data superiore al 1/11/2000" sqref="B11:B12 B24:B41">
      <formula1>36831</formula1>
    </dataValidation>
    <dataValidation type="textLength" operator="greaterThan" sqref="F23:F41">
      <formula1>1</formula1>
    </dataValidation>
    <dataValidation type="textLength" operator="greaterThan" allowBlank="1" showErrorMessage="1" sqref="D13 E19:E40 D23:E41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41">
      <formula1>0</formula1>
    </dataValidation>
    <dataValidation type="decimal" operator="greaterThanOrEqual" allowBlank="1" showErrorMessage="1" errorTitle="Valore" error="Inserire un numero maggiore o uguale a 0 (zero)!" sqref="H11:M12 H13:H41 J13:M16 I17:M41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H22" sqref="H22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7" customFormat="1" ht="35.25" customHeight="1">
      <c r="A1" s="74"/>
      <c r="B1" s="123" t="s">
        <v>0</v>
      </c>
      <c r="C1" s="123"/>
      <c r="D1" s="123"/>
      <c r="E1" s="124" t="s">
        <v>1</v>
      </c>
      <c r="F1" s="124"/>
      <c r="G1" s="5" t="s">
        <v>54</v>
      </c>
      <c r="H1" s="6" t="s">
        <v>2</v>
      </c>
      <c r="L1" s="7" t="s">
        <v>3</v>
      </c>
      <c r="M1" s="3">
        <f>+P1-N7</f>
        <v>0</v>
      </c>
      <c r="N1" s="8" t="s">
        <v>4</v>
      </c>
      <c r="O1" s="9"/>
      <c r="P1" s="75">
        <f>SUM(H7:M7)</f>
        <v>179.3</v>
      </c>
      <c r="Q1" s="3" t="s">
        <v>5</v>
      </c>
    </row>
    <row r="2" spans="1:17" s="7" customFormat="1" ht="35.25" customHeight="1">
      <c r="A2" s="4"/>
      <c r="B2" s="125" t="s">
        <v>6</v>
      </c>
      <c r="C2" s="125"/>
      <c r="D2" s="125"/>
      <c r="E2" s="124"/>
      <c r="F2" s="124"/>
      <c r="G2" s="11"/>
      <c r="H2" s="11"/>
      <c r="N2" s="12" t="s">
        <v>7</v>
      </c>
      <c r="O2" s="13"/>
      <c r="P2" s="14"/>
      <c r="Q2" s="3" t="s">
        <v>8</v>
      </c>
    </row>
    <row r="3" spans="1:18" s="7" customFormat="1" ht="35.25" customHeight="1">
      <c r="A3" s="4"/>
      <c r="B3" s="125" t="s">
        <v>9</v>
      </c>
      <c r="C3" s="125"/>
      <c r="D3" s="125"/>
      <c r="E3" s="124" t="s">
        <v>8</v>
      </c>
      <c r="F3" s="124"/>
      <c r="N3" s="12" t="s">
        <v>10</v>
      </c>
      <c r="O3" s="13"/>
      <c r="P3" s="14">
        <f>+O7</f>
        <v>55.3</v>
      </c>
      <c r="Q3" s="16"/>
      <c r="R3" s="17"/>
    </row>
    <row r="4" spans="1:18" s="7" customFormat="1" ht="35.25" customHeight="1">
      <c r="A4" s="4"/>
      <c r="E4" s="17"/>
      <c r="F4" s="17"/>
      <c r="G4" s="12" t="s">
        <v>11</v>
      </c>
      <c r="H4" s="76">
        <v>1</v>
      </c>
      <c r="I4" s="19"/>
      <c r="J4" s="19"/>
      <c r="K4" s="19"/>
      <c r="N4" s="20" t="s">
        <v>12</v>
      </c>
      <c r="O4" s="21"/>
      <c r="P4" s="22"/>
      <c r="Q4" s="16"/>
      <c r="R4" s="17"/>
    </row>
    <row r="5" spans="1:18" s="7" customFormat="1" ht="33" customHeight="1">
      <c r="A5" s="4"/>
      <c r="B5" s="23" t="s">
        <v>13</v>
      </c>
      <c r="C5" s="77"/>
      <c r="D5" s="24"/>
      <c r="E5" s="25">
        <v>10</v>
      </c>
      <c r="F5" s="17"/>
      <c r="G5" s="12" t="s">
        <v>14</v>
      </c>
      <c r="H5" s="76">
        <v>1.11</v>
      </c>
      <c r="N5" s="115" t="s">
        <v>15</v>
      </c>
      <c r="O5" s="115"/>
      <c r="P5" s="78">
        <f>P1-P2-P3-P4</f>
        <v>124.00000000000001</v>
      </c>
      <c r="Q5" s="16"/>
      <c r="R5" s="17"/>
    </row>
    <row r="6" spans="1:19" s="7" customFormat="1" ht="31.5" customHeight="1">
      <c r="A6" s="4"/>
      <c r="B6" s="79" t="s">
        <v>47</v>
      </c>
      <c r="C6" s="79"/>
      <c r="D6" s="79"/>
      <c r="E6" s="17"/>
      <c r="F6" s="17"/>
      <c r="G6" s="12" t="s">
        <v>17</v>
      </c>
      <c r="H6" s="80">
        <v>11.11</v>
      </c>
      <c r="R6" s="16"/>
      <c r="S6" s="17"/>
    </row>
    <row r="7" spans="1:16" s="7" customFormat="1" ht="27" customHeight="1">
      <c r="A7" s="81"/>
      <c r="B7" s="82"/>
      <c r="C7" s="82"/>
      <c r="D7" s="83" t="s">
        <v>48</v>
      </c>
      <c r="E7" s="131" t="s">
        <v>19</v>
      </c>
      <c r="F7" s="131"/>
      <c r="G7" s="84">
        <f>SUM(G11:G28)</f>
        <v>0</v>
      </c>
      <c r="H7" s="84">
        <f>SUM(H11:H28)</f>
        <v>0</v>
      </c>
      <c r="I7" s="85">
        <f aca="true" t="shared" si="0" ref="I7:O7">SUM(I11:I30)</f>
        <v>0</v>
      </c>
      <c r="J7" s="86">
        <f t="shared" si="0"/>
        <v>124</v>
      </c>
      <c r="K7" s="87">
        <f t="shared" si="0"/>
        <v>0</v>
      </c>
      <c r="L7" s="87">
        <f t="shared" si="0"/>
        <v>0</v>
      </c>
      <c r="M7" s="87">
        <f t="shared" si="0"/>
        <v>55.3</v>
      </c>
      <c r="N7" s="87">
        <f t="shared" si="0"/>
        <v>179.3</v>
      </c>
      <c r="O7" s="88">
        <f t="shared" si="0"/>
        <v>55.3</v>
      </c>
      <c r="P7" s="16">
        <f>+N7-SUM(I7:M7)</f>
        <v>0</v>
      </c>
    </row>
    <row r="8" spans="1:16" ht="36" customHeight="1">
      <c r="A8" s="132"/>
      <c r="B8" s="89"/>
      <c r="C8" s="133" t="s">
        <v>21</v>
      </c>
      <c r="D8" s="134" t="s">
        <v>22</v>
      </c>
      <c r="E8" s="119" t="s">
        <v>49</v>
      </c>
      <c r="F8" s="135" t="s">
        <v>50</v>
      </c>
      <c r="G8" s="136" t="s">
        <v>25</v>
      </c>
      <c r="H8" s="137" t="s">
        <v>26</v>
      </c>
      <c r="I8" s="112" t="s">
        <v>27</v>
      </c>
      <c r="J8" s="112" t="s">
        <v>28</v>
      </c>
      <c r="K8" s="112" t="s">
        <v>29</v>
      </c>
      <c r="L8" s="126" t="s">
        <v>51</v>
      </c>
      <c r="M8" s="126"/>
      <c r="N8" s="127" t="s">
        <v>31</v>
      </c>
      <c r="O8" s="128" t="s">
        <v>32</v>
      </c>
      <c r="P8" s="106" t="s">
        <v>33</v>
      </c>
    </row>
    <row r="9" spans="1:16" ht="36" customHeight="1">
      <c r="A9" s="132"/>
      <c r="B9" s="89" t="s">
        <v>20</v>
      </c>
      <c r="C9" s="133"/>
      <c r="D9" s="134"/>
      <c r="E9" s="134"/>
      <c r="F9" s="135"/>
      <c r="G9" s="136"/>
      <c r="H9" s="137"/>
      <c r="I9" s="112" t="s">
        <v>27</v>
      </c>
      <c r="J9" s="112"/>
      <c r="K9" s="112" t="s">
        <v>35</v>
      </c>
      <c r="L9" s="129" t="s">
        <v>36</v>
      </c>
      <c r="M9" s="130" t="s">
        <v>37</v>
      </c>
      <c r="N9" s="127"/>
      <c r="O9" s="128"/>
      <c r="P9" s="106"/>
    </row>
    <row r="10" spans="1:16" ht="37.5" customHeight="1" thickBot="1" thickTop="1">
      <c r="A10" s="132"/>
      <c r="B10" s="90"/>
      <c r="C10" s="133"/>
      <c r="D10" s="134"/>
      <c r="E10" s="134"/>
      <c r="F10" s="135"/>
      <c r="G10" s="91" t="s">
        <v>38</v>
      </c>
      <c r="H10" s="137"/>
      <c r="I10" s="112"/>
      <c r="J10" s="112"/>
      <c r="K10" s="112"/>
      <c r="L10" s="129"/>
      <c r="M10" s="130"/>
      <c r="N10" s="127"/>
      <c r="O10" s="128"/>
      <c r="P10" s="106"/>
    </row>
    <row r="11" spans="1:16" ht="30" customHeight="1" thickTop="1">
      <c r="A11" s="36">
        <v>1</v>
      </c>
      <c r="B11" s="37">
        <v>40921</v>
      </c>
      <c r="C11" s="38" t="s">
        <v>39</v>
      </c>
      <c r="D11" s="38"/>
      <c r="E11" s="92"/>
      <c r="F11" s="92" t="s">
        <v>52</v>
      </c>
      <c r="G11" s="93"/>
      <c r="H11" s="104">
        <f aca="true" t="shared" si="1" ref="H11:H28">IF($D$3="si",($G$5/$G$6*G11),IF($D$3="no",G11*$G$4,0))</f>
        <v>0</v>
      </c>
      <c r="I11" s="94"/>
      <c r="J11" s="94">
        <v>68</v>
      </c>
      <c r="K11" s="42"/>
      <c r="L11" s="43"/>
      <c r="M11" s="95"/>
      <c r="N11" s="44">
        <f aca="true" t="shared" si="2" ref="N11:N28">SUM(H11:M11)</f>
        <v>68</v>
      </c>
      <c r="O11" s="45"/>
      <c r="P11" s="46" t="str">
        <f aca="true" t="shared" si="3" ref="P11:P28">IF($F11="Milano","X","")</f>
        <v>X</v>
      </c>
    </row>
    <row r="12" spans="1:16" ht="30" customHeight="1">
      <c r="A12" s="36">
        <v>2</v>
      </c>
      <c r="B12" s="37">
        <v>40921</v>
      </c>
      <c r="C12" s="38" t="s">
        <v>39</v>
      </c>
      <c r="D12" s="38"/>
      <c r="E12" s="92"/>
      <c r="F12" s="92" t="s">
        <v>52</v>
      </c>
      <c r="G12" s="96"/>
      <c r="H12" s="104">
        <f t="shared" si="1"/>
        <v>0</v>
      </c>
      <c r="I12" s="94"/>
      <c r="J12" s="94"/>
      <c r="K12" s="42"/>
      <c r="L12" s="43"/>
      <c r="M12" s="95">
        <v>17</v>
      </c>
      <c r="N12" s="44">
        <f t="shared" si="2"/>
        <v>17</v>
      </c>
      <c r="O12" s="45">
        <v>17</v>
      </c>
      <c r="P12" s="46" t="str">
        <f t="shared" si="3"/>
        <v>X</v>
      </c>
    </row>
    <row r="13" spans="1:16" ht="30" customHeight="1">
      <c r="A13" s="48">
        <v>3</v>
      </c>
      <c r="B13" s="37">
        <v>40921</v>
      </c>
      <c r="C13" s="38" t="s">
        <v>39</v>
      </c>
      <c r="D13" s="38"/>
      <c r="E13" s="92"/>
      <c r="F13" s="92" t="s">
        <v>53</v>
      </c>
      <c r="G13" s="96"/>
      <c r="H13" s="104">
        <f t="shared" si="1"/>
        <v>0</v>
      </c>
      <c r="I13" s="94"/>
      <c r="J13" s="94"/>
      <c r="K13" s="42"/>
      <c r="L13" s="43"/>
      <c r="M13" s="95">
        <v>24.3</v>
      </c>
      <c r="N13" s="44">
        <f t="shared" si="2"/>
        <v>24.3</v>
      </c>
      <c r="O13" s="47">
        <v>24.3</v>
      </c>
      <c r="P13" s="46">
        <f t="shared" si="3"/>
      </c>
    </row>
    <row r="14" spans="1:16" ht="30" customHeight="1">
      <c r="A14" s="48">
        <v>4</v>
      </c>
      <c r="B14" s="37">
        <v>40921</v>
      </c>
      <c r="C14" s="38" t="s">
        <v>39</v>
      </c>
      <c r="D14" s="38"/>
      <c r="E14" s="92"/>
      <c r="F14" s="92" t="s">
        <v>53</v>
      </c>
      <c r="G14" s="97"/>
      <c r="H14" s="104">
        <f t="shared" si="1"/>
        <v>0</v>
      </c>
      <c r="I14" s="94"/>
      <c r="J14" s="94"/>
      <c r="K14" s="42"/>
      <c r="L14" s="43"/>
      <c r="M14" s="95">
        <v>6.3</v>
      </c>
      <c r="N14" s="44">
        <f t="shared" si="2"/>
        <v>6.3</v>
      </c>
      <c r="O14" s="47">
        <v>6.3</v>
      </c>
      <c r="P14" s="46">
        <f t="shared" si="3"/>
      </c>
    </row>
    <row r="15" spans="1:16" ht="30" customHeight="1">
      <c r="A15" s="48">
        <v>5</v>
      </c>
      <c r="B15" s="37">
        <v>40929</v>
      </c>
      <c r="C15" s="38" t="s">
        <v>39</v>
      </c>
      <c r="D15" s="38"/>
      <c r="E15" s="92"/>
      <c r="F15" s="92" t="s">
        <v>53</v>
      </c>
      <c r="G15" s="97"/>
      <c r="H15" s="104">
        <f t="shared" si="1"/>
        <v>0</v>
      </c>
      <c r="I15" s="94"/>
      <c r="J15" s="94"/>
      <c r="K15" s="42"/>
      <c r="L15" s="43"/>
      <c r="M15" s="95">
        <v>7.7</v>
      </c>
      <c r="N15" s="44">
        <f t="shared" si="2"/>
        <v>7.7</v>
      </c>
      <c r="O15" s="47">
        <v>7.7</v>
      </c>
      <c r="P15" s="46">
        <f t="shared" si="3"/>
      </c>
    </row>
    <row r="16" spans="1:16" ht="30" customHeight="1">
      <c r="A16" s="48">
        <v>6</v>
      </c>
      <c r="B16" s="37">
        <v>40929</v>
      </c>
      <c r="C16" s="38" t="s">
        <v>39</v>
      </c>
      <c r="D16" s="38"/>
      <c r="E16" s="92"/>
      <c r="F16" s="92" t="s">
        <v>52</v>
      </c>
      <c r="G16" s="97"/>
      <c r="H16" s="104">
        <f t="shared" si="1"/>
        <v>0</v>
      </c>
      <c r="I16" s="94"/>
      <c r="J16" s="94">
        <v>56</v>
      </c>
      <c r="K16" s="42"/>
      <c r="L16" s="43"/>
      <c r="M16" s="95"/>
      <c r="N16" s="44">
        <f t="shared" si="2"/>
        <v>56</v>
      </c>
      <c r="O16" s="47"/>
      <c r="P16" s="46" t="str">
        <f t="shared" si="3"/>
        <v>X</v>
      </c>
    </row>
    <row r="17" spans="1:16" ht="30" customHeight="1">
      <c r="A17" s="48">
        <v>7</v>
      </c>
      <c r="B17" s="37"/>
      <c r="C17" s="38"/>
      <c r="D17" s="38"/>
      <c r="E17" s="92"/>
      <c r="F17" s="92"/>
      <c r="G17" s="97"/>
      <c r="H17" s="104">
        <f t="shared" si="1"/>
        <v>0</v>
      </c>
      <c r="I17" s="94"/>
      <c r="J17" s="94"/>
      <c r="K17" s="42"/>
      <c r="L17" s="43"/>
      <c r="M17" s="95"/>
      <c r="N17" s="44">
        <f t="shared" si="2"/>
        <v>0</v>
      </c>
      <c r="O17" s="47"/>
      <c r="P17" s="46">
        <f t="shared" si="3"/>
      </c>
    </row>
    <row r="18" spans="1:16" ht="30" customHeight="1">
      <c r="A18" s="48">
        <v>8</v>
      </c>
      <c r="B18" s="37"/>
      <c r="C18" s="38"/>
      <c r="D18" s="38"/>
      <c r="E18" s="92"/>
      <c r="F18" s="92"/>
      <c r="G18" s="97"/>
      <c r="H18" s="104">
        <f t="shared" si="1"/>
        <v>0</v>
      </c>
      <c r="I18" s="94"/>
      <c r="J18" s="94"/>
      <c r="K18" s="42"/>
      <c r="L18" s="43"/>
      <c r="M18" s="95"/>
      <c r="N18" s="44">
        <f t="shared" si="2"/>
        <v>0</v>
      </c>
      <c r="O18" s="47"/>
      <c r="P18" s="46">
        <f t="shared" si="3"/>
      </c>
    </row>
    <row r="19" spans="1:16" ht="30" customHeight="1">
      <c r="A19" s="48">
        <v>9</v>
      </c>
      <c r="B19" s="49"/>
      <c r="C19" s="38"/>
      <c r="D19" s="53"/>
      <c r="E19" s="92"/>
      <c r="F19" s="92"/>
      <c r="G19" s="98"/>
      <c r="H19" s="104">
        <f t="shared" si="1"/>
        <v>0</v>
      </c>
      <c r="I19" s="94"/>
      <c r="J19" s="94"/>
      <c r="K19" s="42"/>
      <c r="L19" s="43"/>
      <c r="M19" s="43"/>
      <c r="N19" s="44">
        <f t="shared" si="2"/>
        <v>0</v>
      </c>
      <c r="O19" s="47"/>
      <c r="P19" s="46">
        <f t="shared" si="3"/>
      </c>
    </row>
    <row r="20" spans="1:16" ht="30" customHeight="1">
      <c r="A20" s="48">
        <v>10</v>
      </c>
      <c r="B20" s="49"/>
      <c r="C20" s="38"/>
      <c r="D20" s="53"/>
      <c r="E20" s="92"/>
      <c r="F20" s="92"/>
      <c r="G20" s="98"/>
      <c r="H20" s="104">
        <f t="shared" si="1"/>
        <v>0</v>
      </c>
      <c r="I20" s="94"/>
      <c r="J20" s="94"/>
      <c r="K20" s="42"/>
      <c r="L20" s="43"/>
      <c r="M20" s="43"/>
      <c r="N20" s="44">
        <f t="shared" si="2"/>
        <v>0</v>
      </c>
      <c r="O20" s="47"/>
      <c r="P20" s="46">
        <f t="shared" si="3"/>
      </c>
    </row>
    <row r="21" spans="1:16" ht="30" customHeight="1">
      <c r="A21" s="48">
        <v>11</v>
      </c>
      <c r="B21" s="49"/>
      <c r="C21" s="38"/>
      <c r="D21" s="53"/>
      <c r="E21" s="92"/>
      <c r="F21" s="92"/>
      <c r="G21" s="98"/>
      <c r="H21" s="104">
        <f t="shared" si="1"/>
        <v>0</v>
      </c>
      <c r="I21" s="94"/>
      <c r="J21" s="94"/>
      <c r="K21" s="42"/>
      <c r="L21" s="43"/>
      <c r="M21" s="43"/>
      <c r="N21" s="44">
        <f t="shared" si="2"/>
        <v>0</v>
      </c>
      <c r="O21" s="47"/>
      <c r="P21" s="46">
        <f t="shared" si="3"/>
      </c>
    </row>
    <row r="22" spans="1:16" ht="30" customHeight="1">
      <c r="A22" s="48">
        <v>12</v>
      </c>
      <c r="B22" s="49"/>
      <c r="C22" s="38"/>
      <c r="D22" s="53"/>
      <c r="E22" s="92"/>
      <c r="F22" s="92"/>
      <c r="G22" s="98"/>
      <c r="H22" s="104">
        <f t="shared" si="1"/>
        <v>0</v>
      </c>
      <c r="I22" s="94"/>
      <c r="J22" s="94"/>
      <c r="K22" s="42"/>
      <c r="L22" s="43"/>
      <c r="M22" s="43"/>
      <c r="N22" s="44">
        <f t="shared" si="2"/>
        <v>0</v>
      </c>
      <c r="O22" s="47"/>
      <c r="P22" s="46">
        <f t="shared" si="3"/>
      </c>
    </row>
    <row r="23" spans="1:16" ht="30" customHeight="1">
      <c r="A23" s="48">
        <v>13</v>
      </c>
      <c r="B23" s="49"/>
      <c r="C23" s="38"/>
      <c r="D23" s="53"/>
      <c r="E23" s="92"/>
      <c r="F23" s="92"/>
      <c r="G23" s="98"/>
      <c r="H23" s="104">
        <f t="shared" si="1"/>
        <v>0</v>
      </c>
      <c r="I23" s="94"/>
      <c r="J23" s="94"/>
      <c r="K23" s="42"/>
      <c r="L23" s="43"/>
      <c r="M23" s="43"/>
      <c r="N23" s="44">
        <f t="shared" si="2"/>
        <v>0</v>
      </c>
      <c r="O23" s="47"/>
      <c r="P23" s="46">
        <f t="shared" si="3"/>
      </c>
    </row>
    <row r="24" spans="1:16" ht="30" customHeight="1">
      <c r="A24" s="48">
        <v>14</v>
      </c>
      <c r="B24" s="49"/>
      <c r="C24" s="38"/>
      <c r="D24" s="53"/>
      <c r="E24" s="92"/>
      <c r="F24" s="92"/>
      <c r="G24" s="98"/>
      <c r="H24" s="104">
        <f t="shared" si="1"/>
        <v>0</v>
      </c>
      <c r="I24" s="94"/>
      <c r="J24" s="94"/>
      <c r="K24" s="42"/>
      <c r="L24" s="43"/>
      <c r="M24" s="43"/>
      <c r="N24" s="44">
        <f t="shared" si="2"/>
        <v>0</v>
      </c>
      <c r="O24" s="47"/>
      <c r="P24" s="46">
        <f t="shared" si="3"/>
      </c>
    </row>
    <row r="25" spans="1:16" ht="30" customHeight="1">
      <c r="A25" s="48">
        <v>15</v>
      </c>
      <c r="B25" s="49"/>
      <c r="C25" s="38"/>
      <c r="D25" s="53"/>
      <c r="E25" s="92"/>
      <c r="F25" s="92"/>
      <c r="G25" s="98"/>
      <c r="H25" s="104">
        <f t="shared" si="1"/>
        <v>0</v>
      </c>
      <c r="I25" s="94"/>
      <c r="J25" s="94"/>
      <c r="K25" s="42"/>
      <c r="L25" s="43"/>
      <c r="M25" s="43"/>
      <c r="N25" s="44">
        <f t="shared" si="2"/>
        <v>0</v>
      </c>
      <c r="O25" s="47"/>
      <c r="P25" s="46">
        <f t="shared" si="3"/>
      </c>
    </row>
    <row r="26" spans="1:16" ht="30" customHeight="1">
      <c r="A26" s="48">
        <v>16</v>
      </c>
      <c r="B26" s="49"/>
      <c r="C26" s="38"/>
      <c r="D26" s="53"/>
      <c r="E26" s="92"/>
      <c r="F26" s="92"/>
      <c r="G26" s="98"/>
      <c r="H26" s="104">
        <f t="shared" si="1"/>
        <v>0</v>
      </c>
      <c r="I26" s="94"/>
      <c r="J26" s="94"/>
      <c r="K26" s="42"/>
      <c r="L26" s="43"/>
      <c r="M26" s="43"/>
      <c r="N26" s="44">
        <f t="shared" si="2"/>
        <v>0</v>
      </c>
      <c r="O26" s="47"/>
      <c r="P26" s="46">
        <f t="shared" si="3"/>
      </c>
    </row>
    <row r="27" spans="1:16" ht="30" customHeight="1">
      <c r="A27" s="48">
        <v>21</v>
      </c>
      <c r="B27" s="99"/>
      <c r="C27" s="38"/>
      <c r="D27" s="53"/>
      <c r="E27" s="92"/>
      <c r="F27" s="92"/>
      <c r="G27" s="98"/>
      <c r="H27" s="104">
        <f t="shared" si="1"/>
        <v>0</v>
      </c>
      <c r="I27" s="94"/>
      <c r="J27" s="94"/>
      <c r="K27" s="42"/>
      <c r="L27" s="43"/>
      <c r="M27" s="43"/>
      <c r="N27" s="44">
        <f t="shared" si="2"/>
        <v>0</v>
      </c>
      <c r="O27" s="47"/>
      <c r="P27" s="46">
        <f t="shared" si="3"/>
      </c>
    </row>
    <row r="28" spans="1:16" ht="30" customHeight="1">
      <c r="A28" s="48">
        <v>22</v>
      </c>
      <c r="B28" s="99"/>
      <c r="C28" s="38"/>
      <c r="D28" s="53"/>
      <c r="E28" s="92"/>
      <c r="F28" s="92"/>
      <c r="G28" s="98"/>
      <c r="H28" s="104">
        <f t="shared" si="1"/>
        <v>0</v>
      </c>
      <c r="I28" s="94"/>
      <c r="J28" s="94"/>
      <c r="K28" s="42"/>
      <c r="L28" s="43"/>
      <c r="M28" s="43"/>
      <c r="N28" s="44">
        <f t="shared" si="2"/>
        <v>0</v>
      </c>
      <c r="O28" s="47"/>
      <c r="P28" s="46">
        <f t="shared" si="3"/>
      </c>
    </row>
    <row r="29" spans="1:16" ht="30" customHeight="1">
      <c r="A29" s="48">
        <v>29</v>
      </c>
      <c r="B29" s="57"/>
      <c r="C29" s="53"/>
      <c r="D29" s="50"/>
      <c r="E29" s="54"/>
      <c r="F29" s="55"/>
      <c r="G29" s="100"/>
      <c r="H29" s="104">
        <f>IF($D$3="si",($G$5/$G$6*G29),IF($D$3="no",G29*$G$4,0))</f>
        <v>0</v>
      </c>
      <c r="I29" s="95"/>
      <c r="J29" s="101"/>
      <c r="K29" s="95"/>
      <c r="L29" s="95"/>
      <c r="M29" s="58"/>
      <c r="N29" s="44">
        <f>SUM(H29:M29)</f>
        <v>0</v>
      </c>
      <c r="O29" s="47"/>
      <c r="P29" s="46">
        <f>IF(F29="Milano","X","")</f>
      </c>
    </row>
    <row r="30" spans="1:16" ht="30" customHeight="1">
      <c r="A30" s="48">
        <v>30</v>
      </c>
      <c r="B30" s="57"/>
      <c r="C30" s="53"/>
      <c r="D30" s="50"/>
      <c r="E30" s="54"/>
      <c r="F30" s="55"/>
      <c r="G30" s="100"/>
      <c r="H30" s="104">
        <f>IF($D$3="si",($G$5/$G$6*G30),IF($D$3="no",G30*$G$4,0))</f>
        <v>0</v>
      </c>
      <c r="I30" s="95"/>
      <c r="J30" s="101"/>
      <c r="K30" s="95"/>
      <c r="L30" s="95"/>
      <c r="M30" s="58"/>
      <c r="N30" s="44">
        <f>SUM(H30:M30)</f>
        <v>0</v>
      </c>
      <c r="O30" s="47"/>
      <c r="P30" s="46">
        <f>IF(F30="Milano","X","")</f>
      </c>
    </row>
    <row r="31" spans="1:17" ht="30" customHeight="1">
      <c r="A31" s="59"/>
      <c r="B31" s="60"/>
      <c r="C31" s="61"/>
      <c r="D31" s="62"/>
      <c r="E31" s="62"/>
      <c r="F31" s="63"/>
      <c r="G31" s="64"/>
      <c r="H31" s="65"/>
      <c r="I31" s="66"/>
      <c r="J31" s="66"/>
      <c r="K31" s="66"/>
      <c r="L31" s="66"/>
      <c r="M31" s="66"/>
      <c r="N31" s="67"/>
      <c r="O31" s="68"/>
      <c r="P31" s="69"/>
      <c r="Q31" s="69"/>
    </row>
    <row r="32" spans="1:17" ht="18.75">
      <c r="A32" s="71"/>
      <c r="B32" s="72" t="s">
        <v>44</v>
      </c>
      <c r="C32" s="72"/>
      <c r="D32" s="72"/>
      <c r="E32" s="73"/>
      <c r="F32" s="73"/>
      <c r="G32" s="72" t="s">
        <v>45</v>
      </c>
      <c r="H32" s="72"/>
      <c r="I32" s="72"/>
      <c r="J32" s="73"/>
      <c r="K32" s="73"/>
      <c r="L32" s="72" t="s">
        <v>46</v>
      </c>
      <c r="M32" s="72"/>
      <c r="N32" s="72"/>
      <c r="O32" s="73"/>
      <c r="P32" s="69"/>
      <c r="Q32" s="69"/>
    </row>
    <row r="33" spans="1:18" ht="18.75">
      <c r="A33" s="71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69"/>
      <c r="Q33" s="69"/>
      <c r="R33" s="70"/>
    </row>
  </sheetData>
  <sheetProtection selectLockedCells="1" selectUnlockedCells="1"/>
  <mergeCells count="24">
    <mergeCell ref="B1:D1"/>
    <mergeCell ref="E1:F1"/>
    <mergeCell ref="B2:D2"/>
    <mergeCell ref="E2:F2"/>
    <mergeCell ref="B3:D3"/>
    <mergeCell ref="E3:F3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  <mergeCell ref="P8:P10"/>
    <mergeCell ref="L9:L10"/>
    <mergeCell ref="M9:M10"/>
  </mergeCells>
  <conditionalFormatting sqref="M1">
    <cfRule type="cellIs" priority="1" dxfId="0" operator="notEqual" stopIfTrue="1">
      <formula>0</formula>
    </cfRule>
  </conditionalFormatting>
  <dataValidations count="13">
    <dataValidation type="decimal" operator="greaterThanOrEqual" allowBlank="1" showErrorMessage="1" errorTitle="Valore" error="Inserire un numero maggiore o uguale a 0 (zero)!" sqref="H31:M31 L13:M26 K19:M30 I13:J30 I11:M12 H11:H30">
      <formula1>0</formula1>
    </dataValidation>
    <dataValidation type="textLength" operator="greaterThan" allowBlank="1" sqref="C29:C31">
      <formula1>1</formula1>
    </dataValidation>
    <dataValidation type="date" operator="greaterThanOrEqual" showErrorMessage="1" errorTitle="Data" error="Inserire una data superiore al 1/11/2000" sqref="B29:B31 B11:B18">
      <formula1>36831</formula1>
    </dataValidation>
    <dataValidation type="textLength" operator="greaterThan" sqref="F29:F31 G19:G28">
      <formula1>1</formula1>
    </dataValidation>
    <dataValidation type="textLength" operator="greaterThan" allowBlank="1" showErrorMessage="1" sqref="D29:E31 F19:F28">
      <formula1>1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allowBlank="1" promptTitle="Km percorsi" prompt="Inserire i km percorsi." sqref="G10">
      <formula1>0</formula1>
      <formula2>0</formula2>
    </dataValidation>
    <dataValidation type="whole" operator="greaterThanOrEqual" allowBlank="1" showErrorMessage="1" errorTitle="Valore" error="Inserire un numero maggiore o uguale a 0 (zero)!" sqref="N11:N31">
      <formula1>0</formula1>
    </dataValidation>
    <dataValidation type="list" allowBlank="1" showErrorMessage="1" sqref="E3:F3">
      <formula1>'Nota Spese Italia'!$Q$1:$Q$2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</dataValidations>
  <printOptions horizontalCentered="1" verticalCentered="1"/>
  <pageMargins left="0.7875" right="0.7875" top="0.5909722222222222" bottom="0.5909722222222222" header="0.31527777777777777" footer="0.31527777777777777"/>
  <pageSetup fitToHeight="0" fitToWidth="1" horizontalDpi="300" verticalDpi="300" orientation="landscape" paperSize="9" scale="29" r:id="rId3"/>
  <headerFooter alignWithMargins="0"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</dc:creator>
  <cp:keywords/>
  <dc:description/>
  <cp:lastModifiedBy>Lucia</cp:lastModifiedBy>
  <cp:lastPrinted>2012-02-20T14:03:08Z</cp:lastPrinted>
  <dcterms:created xsi:type="dcterms:W3CDTF">2012-02-01T17:10:40Z</dcterms:created>
  <dcterms:modified xsi:type="dcterms:W3CDTF">2012-02-20T14:07:48Z</dcterms:modified>
  <cp:category/>
  <cp:version/>
  <cp:contentType/>
  <cp:contentStatus/>
</cp:coreProperties>
</file>