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Estero'!$A$1:$R$21</definedName>
    <definedName name="_xlnm.Print_Area" localSheetId="1">'Nota Spese Italia'!$A$1:$P$25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<sst xmlns="http://schemas.openxmlformats.org/spreadsheetml/2006/main" count="139" uniqueCount="71">
  <si>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</si>
  <si>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</si>
  <si>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</si>
  <si>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</si>
  <si>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</si>
  <si>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</si>
  <si>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</si>
  <si>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</si>
  <si>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</si>
  <si>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</si>
  <si>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</si>
  <si>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</si>
  <si>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</si>
  <si>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</si>
  <si>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</si>
  <si>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</si>
  <si>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</si>
  <si>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</si>
  <si>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</si>
  <si>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</si>
  <si>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</si>
  <si>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</si>
  <si>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</si>
  <si>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</si>
  <si>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</si>
  <si>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</si>
  <si>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</si>
  <si>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</si>
  <si>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</si>
  <si>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</si>
  <si>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</si>
  <si>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</si>
  <si>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</si>
  <si>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</si>
  <si>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</si>
  <si>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</si>
  <si>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</si>
  <si>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</si>
  <si>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</si>
  <si>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</si>
  <si>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</si>
  <si>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</si>
  <si>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</si>
  <si>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</si>
  <si>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</si>
  <si>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</si>
  <si>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M. BETTINI</t>
  </si>
  <si>
    <t>Milano</t>
  </si>
  <si>
    <t>ROS Carabinieri</t>
  </si>
  <si>
    <t>Via Salaria</t>
  </si>
  <si>
    <t>Roma</t>
  </si>
  <si>
    <t>Malpensa</t>
  </si>
  <si>
    <t>Viaggio Mosca</t>
  </si>
  <si>
    <t>Pranzo con DoD</t>
  </si>
  <si>
    <t>Visto India</t>
  </si>
  <si>
    <t>Visita Beretta con DoD</t>
  </si>
  <si>
    <t>Gardone V Trompia</t>
  </si>
  <si>
    <t>Adattatore MAC</t>
  </si>
  <si>
    <t>Viaggio India</t>
  </si>
  <si>
    <t>Parcheggio</t>
  </si>
  <si>
    <t>Bettini Marco</t>
  </si>
  <si>
    <t>(importi in Valuta  RS)</t>
  </si>
  <si>
    <t>India</t>
  </si>
  <si>
    <t>RS</t>
  </si>
  <si>
    <t>Pranzo Delhi</t>
  </si>
  <si>
    <t>Albergo Hyderabad</t>
  </si>
  <si>
    <t>Pranzo Hyderabad</t>
  </si>
  <si>
    <t>Albergo Delhi</t>
  </si>
  <si>
    <t>Mance varie</t>
  </si>
  <si>
    <t>Taxi</t>
  </si>
  <si>
    <t>prelievo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</si>
</sst>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29" xfId="0" applyFont="1" applyBorder="1" applyAlignment="1" applyProtection="1">
      <alignment horizontal="right" vertical="center"/>
      <protection locked="0"/>
    </xf>
    <xf numFmtId="172" fontId="3" fillId="34" borderId="12" xfId="42" applyNumberFormat="1" applyFont="1" applyFill="1" applyBorder="1" applyAlignment="1" applyProtection="1">
      <alignment horizontal="right" vertical="center"/>
      <protection locked="0"/>
    </xf>
    <xf numFmtId="171" fontId="2" fillId="0" borderId="56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5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41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70" xfId="0" applyFont="1" applyFill="1" applyBorder="1" applyAlignment="1" applyProtection="1">
      <alignment horizontal="center" vertical="center" wrapText="1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38" fontId="2" fillId="36" borderId="72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49" fontId="3" fillId="34" borderId="76" xfId="0" applyNumberFormat="1" applyFont="1" applyFill="1" applyBorder="1" applyAlignment="1" applyProtection="1">
      <alignment horizontal="left" vertical="center"/>
      <protection/>
    </xf>
    <xf numFmtId="49" fontId="3" fillId="34" borderId="7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7" borderId="79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4" fontId="2" fillId="0" borderId="84" xfId="0" applyNumberFormat="1" applyFont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3" fillId="39" borderId="72" xfId="0" applyFont="1" applyFill="1" applyBorder="1" applyAlignment="1" applyProtection="1">
      <alignment horizontal="center" vertical="center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8" fontId="3" fillId="0" borderId="45" xfId="0" applyNumberFormat="1" applyFont="1" applyBorder="1" applyAlignment="1" applyProtection="1">
      <alignment horizontal="right" vertical="center" wrapText="1"/>
      <protection/>
    </xf>
    <xf numFmtId="8" fontId="3" fillId="0" borderId="45" xfId="0" applyNumberFormat="1" applyFont="1" applyBorder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R8" sqref="R8:R10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34" t="s">
        <v>0</v>
      </c>
      <c r="C1" s="134"/>
      <c r="D1" s="135" t="s">
        <v>60</v>
      </c>
      <c r="E1" s="135"/>
      <c r="F1" s="51">
        <v>40664</v>
      </c>
      <c r="G1" s="50" t="s">
        <v>42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81082.97</v>
      </c>
      <c r="Q1" s="3" t="s">
        <v>28</v>
      </c>
      <c r="R1" s="160">
        <v>1343.89</v>
      </c>
    </row>
    <row r="2" spans="1:17" s="8" customFormat="1" ht="57.75" customHeight="1">
      <c r="A2" s="4"/>
      <c r="B2" s="136" t="s">
        <v>2</v>
      </c>
      <c r="C2" s="136"/>
      <c r="D2" s="135"/>
      <c r="E2" s="135"/>
      <c r="F2" s="9"/>
      <c r="G2" s="9"/>
      <c r="N2" s="10" t="s">
        <v>3</v>
      </c>
      <c r="O2" s="11"/>
      <c r="P2" s="107"/>
      <c r="Q2" s="3" t="s">
        <v>27</v>
      </c>
    </row>
    <row r="3" spans="1:18" s="8" customFormat="1" ht="35.25" customHeight="1">
      <c r="A3" s="4"/>
      <c r="B3" s="136" t="s">
        <v>26</v>
      </c>
      <c r="C3" s="136"/>
      <c r="D3" s="135" t="s">
        <v>28</v>
      </c>
      <c r="E3" s="135"/>
      <c r="N3" s="10" t="s">
        <v>4</v>
      </c>
      <c r="O3" s="11"/>
      <c r="P3" s="62">
        <f>+O7</f>
        <v>65574.28</v>
      </c>
      <c r="Q3" s="13"/>
      <c r="R3" s="160">
        <v>1032.74</v>
      </c>
    </row>
    <row r="4" spans="1:17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</v>
      </c>
      <c r="N5" s="121" t="s">
        <v>8</v>
      </c>
      <c r="O5" s="121"/>
      <c r="P5" s="58">
        <f>P1-P2-P3-P4</f>
        <v>15508.690000000002</v>
      </c>
      <c r="Q5" s="13"/>
      <c r="R5" s="160">
        <f>R1-R3</f>
        <v>311.1500000000001</v>
      </c>
    </row>
    <row r="6" spans="1:17" s="8" customFormat="1" ht="43.5" customHeight="1" thickBot="1" thickTop="1">
      <c r="A6" s="4"/>
      <c r="B6" s="56" t="s">
        <v>61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22" t="s">
        <v>30</v>
      </c>
      <c r="B7" s="123"/>
      <c r="C7" s="124"/>
      <c r="D7" s="128" t="s">
        <v>11</v>
      </c>
      <c r="E7" s="129"/>
      <c r="F7" s="129"/>
      <c r="G7" s="97">
        <f aca="true" t="shared" si="0" ref="G7:O7">SUM(G11:G56)</f>
        <v>0</v>
      </c>
      <c r="H7" s="95">
        <f t="shared" si="0"/>
        <v>0</v>
      </c>
      <c r="I7" s="79">
        <f t="shared" si="0"/>
        <v>0</v>
      </c>
      <c r="J7" s="79">
        <f t="shared" si="0"/>
        <v>560</v>
      </c>
      <c r="K7" s="79">
        <f t="shared" si="0"/>
        <v>1000</v>
      </c>
      <c r="L7" s="79">
        <f t="shared" si="0"/>
        <v>45805.63</v>
      </c>
      <c r="M7" s="80">
        <f t="shared" si="0"/>
        <v>33717.340000000004</v>
      </c>
      <c r="N7" s="78">
        <f t="shared" si="0"/>
        <v>81082.97</v>
      </c>
      <c r="O7" s="81">
        <f t="shared" si="0"/>
        <v>65574.28</v>
      </c>
      <c r="P7" s="13">
        <f>+N7-SUM(H7:M7)</f>
        <v>0</v>
      </c>
    </row>
    <row r="8" spans="1:18" ht="36" customHeight="1" thickBot="1" thickTop="1">
      <c r="A8" s="130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11" t="s">
        <v>38</v>
      </c>
      <c r="J8" s="110" t="s">
        <v>40</v>
      </c>
      <c r="K8" s="110" t="s">
        <v>39</v>
      </c>
      <c r="L8" s="125" t="s">
        <v>22</v>
      </c>
      <c r="M8" s="126"/>
      <c r="N8" s="127" t="s">
        <v>17</v>
      </c>
      <c r="O8" s="137" t="s">
        <v>18</v>
      </c>
      <c r="P8" s="138" t="s">
        <v>19</v>
      </c>
      <c r="Q8" s="2"/>
      <c r="R8" s="131" t="s">
        <v>41</v>
      </c>
    </row>
    <row r="9" spans="1:18" ht="36" customHeight="1" thickBot="1" thickTop="1">
      <c r="A9" s="130"/>
      <c r="B9" s="112" t="s">
        <v>12</v>
      </c>
      <c r="C9" s="112"/>
      <c r="D9" s="114"/>
      <c r="E9" s="112"/>
      <c r="F9" s="115"/>
      <c r="G9" s="117"/>
      <c r="H9" s="118" t="s">
        <v>38</v>
      </c>
      <c r="I9" s="111" t="s">
        <v>38</v>
      </c>
      <c r="J9" s="111"/>
      <c r="K9" s="111" t="s">
        <v>37</v>
      </c>
      <c r="L9" s="139" t="s">
        <v>23</v>
      </c>
      <c r="M9" s="119" t="s">
        <v>24</v>
      </c>
      <c r="N9" s="127"/>
      <c r="O9" s="137"/>
      <c r="P9" s="138"/>
      <c r="Q9" s="2"/>
      <c r="R9" s="132"/>
    </row>
    <row r="10" spans="1:18" ht="37.5" customHeight="1" thickBot="1" thickTop="1">
      <c r="A10" s="130"/>
      <c r="B10" s="112"/>
      <c r="C10" s="112"/>
      <c r="D10" s="114"/>
      <c r="E10" s="112"/>
      <c r="F10" s="115"/>
      <c r="G10" s="94" t="s">
        <v>20</v>
      </c>
      <c r="H10" s="118"/>
      <c r="I10" s="111"/>
      <c r="J10" s="111"/>
      <c r="K10" s="111"/>
      <c r="L10" s="140"/>
      <c r="M10" s="120"/>
      <c r="N10" s="127"/>
      <c r="O10" s="137"/>
      <c r="P10" s="138"/>
      <c r="Q10" s="2"/>
      <c r="R10" s="133"/>
    </row>
    <row r="11" spans="1:18" ht="30" customHeight="1" thickTop="1">
      <c r="A11" s="27">
        <v>1</v>
      </c>
      <c r="B11" s="47">
        <v>40686</v>
      </c>
      <c r="C11" s="29"/>
      <c r="D11" s="30" t="s">
        <v>64</v>
      </c>
      <c r="E11" s="30" t="s">
        <v>62</v>
      </c>
      <c r="F11" s="31" t="s">
        <v>63</v>
      </c>
      <c r="G11" s="93"/>
      <c r="H11" s="33">
        <f>IF($D$3="si",($G$5/$G$6*G11),IF($D$3="no",G11*$G$4,0))</f>
        <v>0</v>
      </c>
      <c r="I11" s="34"/>
      <c r="J11" s="35"/>
      <c r="K11" s="108"/>
      <c r="L11" s="68">
        <v>530</v>
      </c>
      <c r="M11" s="38"/>
      <c r="N11" s="39">
        <f>SUM(H11:M11)</f>
        <v>530</v>
      </c>
      <c r="O11" s="40"/>
      <c r="P11" s="41">
        <f>IF(F11="Milano","X","")</f>
      </c>
      <c r="Q11" s="2"/>
      <c r="R11" s="157">
        <v>8.18</v>
      </c>
    </row>
    <row r="12" spans="1:18" ht="30" customHeight="1">
      <c r="A12" s="27"/>
      <c r="B12" s="47">
        <v>40686</v>
      </c>
      <c r="C12" s="29"/>
      <c r="D12" s="30" t="s">
        <v>70</v>
      </c>
      <c r="E12" s="30" t="s">
        <v>62</v>
      </c>
      <c r="F12" s="31"/>
      <c r="G12" s="93"/>
      <c r="H12" s="33"/>
      <c r="I12" s="34"/>
      <c r="J12" s="35"/>
      <c r="K12" s="35"/>
      <c r="L12" s="68"/>
      <c r="M12" s="38"/>
      <c r="N12" s="39">
        <f aca="true" t="shared" si="1" ref="N12:N27">SUM(H12:M12)</f>
        <v>0</v>
      </c>
      <c r="O12" s="40">
        <v>3000</v>
      </c>
      <c r="P12" s="41"/>
      <c r="Q12" s="2"/>
      <c r="R12" s="157">
        <v>47.54</v>
      </c>
    </row>
    <row r="13" spans="1:18" ht="30" customHeight="1">
      <c r="A13" s="42">
        <v>2</v>
      </c>
      <c r="B13" s="47">
        <v>40687</v>
      </c>
      <c r="C13" s="44"/>
      <c r="D13" s="30" t="s">
        <v>65</v>
      </c>
      <c r="E13" s="30" t="s">
        <v>62</v>
      </c>
      <c r="F13" s="31" t="s">
        <v>63</v>
      </c>
      <c r="G13" s="32"/>
      <c r="H13" s="33">
        <f>IF($D$3="si",($G$5/$G$6*G13),IF($D$3="no",G13*$G$4,0))</f>
        <v>0</v>
      </c>
      <c r="I13" s="34"/>
      <c r="J13" s="35"/>
      <c r="K13" s="109"/>
      <c r="L13" s="37">
        <v>29393.94</v>
      </c>
      <c r="M13" s="38"/>
      <c r="N13" s="39">
        <f>SUM(H13:M13)</f>
        <v>29393.94</v>
      </c>
      <c r="O13" s="40">
        <v>29393.94</v>
      </c>
      <c r="P13" s="41">
        <f aca="true" t="shared" si="2" ref="P13:P28">IF(F13="Milano","X","")</f>
      </c>
      <c r="Q13" s="2"/>
      <c r="R13" s="157">
        <v>463.89</v>
      </c>
    </row>
    <row r="14" spans="1:18" ht="30" customHeight="1">
      <c r="A14" s="42">
        <v>3</v>
      </c>
      <c r="B14" s="28">
        <v>40687</v>
      </c>
      <c r="C14" s="29"/>
      <c r="D14" s="30" t="s">
        <v>66</v>
      </c>
      <c r="E14" s="30" t="s">
        <v>62</v>
      </c>
      <c r="F14" s="31" t="s">
        <v>63</v>
      </c>
      <c r="G14" s="32"/>
      <c r="H14" s="33">
        <f aca="true" t="shared" si="3" ref="H14:H28">IF($D$3="si",($G$5/$G$6*G14),IF($D$3="no",G14*$G$4,0))</f>
        <v>0</v>
      </c>
      <c r="I14" s="34"/>
      <c r="J14" s="35"/>
      <c r="K14" s="109"/>
      <c r="L14" s="37"/>
      <c r="M14" s="38">
        <v>537</v>
      </c>
      <c r="N14" s="39">
        <f t="shared" si="1"/>
        <v>537</v>
      </c>
      <c r="O14" s="43"/>
      <c r="P14" s="41">
        <f t="shared" si="2"/>
      </c>
      <c r="Q14" s="2"/>
      <c r="R14" s="74">
        <v>8.28</v>
      </c>
    </row>
    <row r="15" spans="1:18" ht="30" customHeight="1">
      <c r="A15" s="42">
        <v>4</v>
      </c>
      <c r="B15" s="28">
        <v>40687</v>
      </c>
      <c r="C15" s="29"/>
      <c r="D15" s="30" t="s">
        <v>67</v>
      </c>
      <c r="E15" s="30" t="s">
        <v>62</v>
      </c>
      <c r="F15" s="31" t="s">
        <v>63</v>
      </c>
      <c r="G15" s="32"/>
      <c r="H15" s="33">
        <f t="shared" si="3"/>
        <v>0</v>
      </c>
      <c r="I15" s="34"/>
      <c r="J15" s="35"/>
      <c r="K15" s="109"/>
      <c r="L15" s="37"/>
      <c r="M15" s="38">
        <v>16064.62</v>
      </c>
      <c r="N15" s="39">
        <f t="shared" si="1"/>
        <v>16064.62</v>
      </c>
      <c r="O15" s="40">
        <v>16064.62</v>
      </c>
      <c r="P15" s="41">
        <f t="shared" si="2"/>
      </c>
      <c r="Q15" s="2"/>
      <c r="R15" s="158">
        <v>252.4</v>
      </c>
    </row>
    <row r="16" spans="1:18" ht="30" customHeight="1">
      <c r="A16" s="42">
        <v>5</v>
      </c>
      <c r="B16" s="28">
        <v>40687</v>
      </c>
      <c r="C16" s="29"/>
      <c r="D16" s="30" t="s">
        <v>67</v>
      </c>
      <c r="E16" s="30" t="s">
        <v>62</v>
      </c>
      <c r="F16" s="31" t="s">
        <v>63</v>
      </c>
      <c r="G16" s="32"/>
      <c r="H16" s="33">
        <f t="shared" si="3"/>
        <v>0</v>
      </c>
      <c r="I16" s="34"/>
      <c r="J16" s="35"/>
      <c r="K16" s="109"/>
      <c r="L16" s="37"/>
      <c r="M16" s="38">
        <v>17115.72</v>
      </c>
      <c r="N16" s="39">
        <f t="shared" si="1"/>
        <v>17115.72</v>
      </c>
      <c r="O16" s="40">
        <v>17115.72</v>
      </c>
      <c r="P16" s="41">
        <f t="shared" si="2"/>
      </c>
      <c r="Q16" s="2"/>
      <c r="R16" s="159">
        <v>268.91</v>
      </c>
    </row>
    <row r="17" spans="1:18" ht="30" customHeight="1">
      <c r="A17" s="42">
        <v>6</v>
      </c>
      <c r="B17" s="28">
        <v>40689</v>
      </c>
      <c r="C17" s="29"/>
      <c r="D17" s="30" t="s">
        <v>67</v>
      </c>
      <c r="E17" s="30" t="s">
        <v>62</v>
      </c>
      <c r="F17" s="31" t="s">
        <v>63</v>
      </c>
      <c r="G17" s="32"/>
      <c r="H17" s="33">
        <f t="shared" si="3"/>
        <v>0</v>
      </c>
      <c r="I17" s="34"/>
      <c r="J17" s="35"/>
      <c r="K17" s="109"/>
      <c r="L17" s="37">
        <v>15881.69</v>
      </c>
      <c r="M17" s="38"/>
      <c r="N17" s="39">
        <f t="shared" si="1"/>
        <v>15881.69</v>
      </c>
      <c r="O17" s="40"/>
      <c r="P17" s="41"/>
      <c r="Q17" s="2"/>
      <c r="R17" s="158">
        <v>245.16</v>
      </c>
    </row>
    <row r="18" spans="1:18" ht="30" customHeight="1">
      <c r="A18" s="42">
        <v>7</v>
      </c>
      <c r="B18" s="28">
        <v>40689</v>
      </c>
      <c r="C18" s="29"/>
      <c r="D18" s="30" t="s">
        <v>69</v>
      </c>
      <c r="E18" s="30" t="s">
        <v>62</v>
      </c>
      <c r="F18" s="31" t="s">
        <v>63</v>
      </c>
      <c r="G18" s="32"/>
      <c r="H18" s="33">
        <f t="shared" si="3"/>
        <v>0</v>
      </c>
      <c r="I18" s="34"/>
      <c r="J18" s="35">
        <v>560</v>
      </c>
      <c r="K18" s="109"/>
      <c r="L18" s="37"/>
      <c r="M18" s="38"/>
      <c r="N18" s="39">
        <f t="shared" si="1"/>
        <v>560</v>
      </c>
      <c r="O18" s="43"/>
      <c r="P18" s="41">
        <f t="shared" si="2"/>
      </c>
      <c r="Q18" s="2"/>
      <c r="R18" s="158">
        <v>81.64</v>
      </c>
    </row>
    <row r="19" spans="1:18" ht="30" customHeight="1">
      <c r="A19" s="42">
        <v>8</v>
      </c>
      <c r="B19" s="28"/>
      <c r="C19" s="29"/>
      <c r="D19" s="30" t="s">
        <v>68</v>
      </c>
      <c r="E19" s="30"/>
      <c r="F19" s="31"/>
      <c r="G19" s="32"/>
      <c r="H19" s="33">
        <f t="shared" si="3"/>
        <v>0</v>
      </c>
      <c r="I19" s="34"/>
      <c r="J19" s="35"/>
      <c r="K19" s="109">
        <v>1000</v>
      </c>
      <c r="L19" s="37"/>
      <c r="M19" s="38"/>
      <c r="N19" s="39">
        <f t="shared" si="1"/>
        <v>1000</v>
      </c>
      <c r="O19" s="43"/>
      <c r="P19" s="41">
        <f t="shared" si="2"/>
      </c>
      <c r="Q19" s="2"/>
      <c r="R19" s="158">
        <v>15.43</v>
      </c>
    </row>
    <row r="20" spans="1:18" ht="30" customHeight="1">
      <c r="A20" s="42">
        <v>9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109"/>
      <c r="L20" s="37"/>
      <c r="M20" s="38"/>
      <c r="N20" s="39">
        <f t="shared" si="1"/>
        <v>0</v>
      </c>
      <c r="O20" s="43"/>
      <c r="P20" s="41">
        <f t="shared" si="2"/>
      </c>
      <c r="Q20" s="2"/>
      <c r="R20" s="75"/>
    </row>
    <row r="21" spans="1:18" ht="30" customHeight="1">
      <c r="A21" s="42">
        <v>10</v>
      </c>
      <c r="B21" s="28"/>
      <c r="C21" s="44"/>
      <c r="D21" s="30"/>
      <c r="E21" s="30"/>
      <c r="F21" s="45"/>
      <c r="G21" s="32"/>
      <c r="H21" s="33">
        <f t="shared" si="3"/>
        <v>0</v>
      </c>
      <c r="I21" s="34"/>
      <c r="J21" s="35"/>
      <c r="K21" s="109"/>
      <c r="L21" s="37"/>
      <c r="M21" s="38"/>
      <c r="N21" s="39">
        <f t="shared" si="1"/>
        <v>0</v>
      </c>
      <c r="O21" s="43"/>
      <c r="P21" s="41">
        <f t="shared" si="2"/>
      </c>
      <c r="Q21" s="2"/>
      <c r="R21" s="75"/>
    </row>
    <row r="22" spans="1:18" ht="30" customHeight="1">
      <c r="A22" s="42">
        <v>11</v>
      </c>
      <c r="B22" s="28"/>
      <c r="C22" s="44"/>
      <c r="D22" s="30"/>
      <c r="E22" s="30"/>
      <c r="F22" s="44"/>
      <c r="G22" s="32"/>
      <c r="H22" s="33">
        <f t="shared" si="3"/>
        <v>0</v>
      </c>
      <c r="I22" s="34"/>
      <c r="J22" s="109"/>
      <c r="K22" s="109"/>
      <c r="L22" s="109"/>
      <c r="M22" s="38"/>
      <c r="N22" s="39">
        <f t="shared" si="1"/>
        <v>0</v>
      </c>
      <c r="O22" s="43"/>
      <c r="P22" s="41">
        <f t="shared" si="2"/>
      </c>
      <c r="Q22" s="2"/>
      <c r="R22" s="75"/>
    </row>
    <row r="23" spans="1:18" ht="30" customHeight="1">
      <c r="A23" s="42">
        <v>12</v>
      </c>
      <c r="B23" s="28"/>
      <c r="C23" s="44"/>
      <c r="D23" s="30"/>
      <c r="E23" s="30"/>
      <c r="F23" s="44"/>
      <c r="G23" s="32"/>
      <c r="H23" s="33">
        <f t="shared" si="3"/>
        <v>0</v>
      </c>
      <c r="I23" s="35"/>
      <c r="J23" s="109"/>
      <c r="K23" s="109"/>
      <c r="L23" s="109"/>
      <c r="M23" s="38"/>
      <c r="N23" s="39">
        <f t="shared" si="1"/>
        <v>0</v>
      </c>
      <c r="O23" s="43"/>
      <c r="P23" s="41">
        <f t="shared" si="2"/>
      </c>
      <c r="Q23" s="2"/>
      <c r="R23" s="75"/>
    </row>
    <row r="24" spans="1:18" ht="30" customHeight="1">
      <c r="A24" s="42">
        <v>13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109"/>
      <c r="K24" s="109"/>
      <c r="L24" s="109"/>
      <c r="M24" s="38"/>
      <c r="N24" s="39">
        <f t="shared" si="1"/>
        <v>0</v>
      </c>
      <c r="O24" s="43"/>
      <c r="P24" s="41">
        <f t="shared" si="2"/>
      </c>
      <c r="Q24" s="2"/>
      <c r="R24" s="75"/>
    </row>
    <row r="25" spans="1:18" ht="30" customHeight="1">
      <c r="A25" s="42">
        <v>14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109"/>
      <c r="K25" s="109"/>
      <c r="L25" s="109"/>
      <c r="M25" s="38"/>
      <c r="N25" s="39">
        <f t="shared" si="1"/>
        <v>0</v>
      </c>
      <c r="O25" s="43"/>
      <c r="P25" s="41">
        <f t="shared" si="2"/>
      </c>
      <c r="Q25" s="2"/>
      <c r="R25" s="75"/>
    </row>
    <row r="26" spans="1:18" ht="30" customHeight="1">
      <c r="A26" s="42">
        <v>15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109"/>
      <c r="K26" s="109"/>
      <c r="L26" s="109"/>
      <c r="M26" s="38"/>
      <c r="N26" s="39">
        <f t="shared" si="1"/>
        <v>0</v>
      </c>
      <c r="O26" s="43"/>
      <c r="P26" s="41">
        <f t="shared" si="2"/>
      </c>
      <c r="Q26" s="2"/>
      <c r="R26" s="75"/>
    </row>
    <row r="27" spans="1:18" ht="30" customHeight="1">
      <c r="A27" s="42">
        <v>16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109"/>
      <c r="K27" s="109"/>
      <c r="L27" s="109"/>
      <c r="M27" s="38"/>
      <c r="N27" s="39">
        <f t="shared" si="1"/>
        <v>0</v>
      </c>
      <c r="O27" s="43"/>
      <c r="P27" s="41">
        <f t="shared" si="2"/>
      </c>
      <c r="Q27" s="2"/>
      <c r="R27" s="75"/>
    </row>
    <row r="28" spans="1:18" ht="30" customHeight="1">
      <c r="A28" s="42">
        <v>17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109"/>
      <c r="K28" s="109"/>
      <c r="L28" s="109"/>
      <c r="M28" s="38"/>
      <c r="N28" s="39">
        <f>SUM(H28:M28)</f>
        <v>0</v>
      </c>
      <c r="O28" s="43"/>
      <c r="P28" s="41">
        <f t="shared" si="2"/>
      </c>
      <c r="Q28" s="2"/>
      <c r="R28" s="75"/>
    </row>
    <row r="29" spans="1:18" ht="30" customHeight="1">
      <c r="A29" s="42">
        <v>18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109"/>
      <c r="K29" s="109"/>
      <c r="L29" s="109"/>
      <c r="M29" s="38"/>
      <c r="N29" s="39">
        <f>SUM(H29:M29)</f>
        <v>0</v>
      </c>
      <c r="O29" s="43"/>
      <c r="P29" s="41">
        <f>IF(F29="Milano","X","")</f>
      </c>
      <c r="Q29" s="2"/>
      <c r="R29" s="75"/>
    </row>
    <row r="30" spans="1:18" ht="30" customHeight="1">
      <c r="A30" s="42">
        <v>19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109"/>
      <c r="K30" s="109"/>
      <c r="L30" s="109"/>
      <c r="M30" s="38"/>
      <c r="N30" s="39">
        <f>SUM(H30:M30)</f>
        <v>0</v>
      </c>
      <c r="O30" s="43"/>
      <c r="P30" s="41">
        <f>IF(F30="Milano","X","")</f>
      </c>
      <c r="Q30" s="2"/>
      <c r="R30" s="75"/>
    </row>
    <row r="31" spans="1:18" ht="30" customHeight="1">
      <c r="A31" s="42">
        <v>20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109"/>
      <c r="K31" s="109"/>
      <c r="L31" s="109"/>
      <c r="M31" s="38"/>
      <c r="N31" s="39">
        <f>SUM(H31:M31)</f>
        <v>0</v>
      </c>
      <c r="O31" s="43"/>
      <c r="P31" s="41">
        <f>IF(F31="Milano","X","")</f>
      </c>
      <c r="Q31" s="2"/>
      <c r="R31" s="75"/>
    </row>
    <row r="32" spans="1:18" ht="30" customHeight="1">
      <c r="A32" s="42">
        <v>21</v>
      </c>
      <c r="B32" s="47"/>
      <c r="C32" s="44"/>
      <c r="D32" s="49"/>
      <c r="E32" s="45"/>
      <c r="F32" s="46"/>
      <c r="G32" s="32"/>
      <c r="H32" s="33">
        <f>IF($D$3="si",($G$5/$G$6*G32),IF($D$3="no",G32*$G$4,0))</f>
        <v>0</v>
      </c>
      <c r="I32" s="48"/>
      <c r="J32" s="109"/>
      <c r="K32" s="109"/>
      <c r="L32" s="109"/>
      <c r="M32" s="38"/>
      <c r="N32" s="39">
        <f>SUM(H32:M32)</f>
        <v>0</v>
      </c>
      <c r="O32" s="43"/>
      <c r="P32" s="41">
        <f>IF(F32="Milano","X","")</f>
      </c>
      <c r="Q32" s="2"/>
      <c r="R32" s="75"/>
    </row>
    <row r="33" spans="1:18" ht="30" customHeight="1">
      <c r="A33" s="42">
        <v>22</v>
      </c>
      <c r="B33" s="47"/>
      <c r="C33" s="44"/>
      <c r="D33" s="49"/>
      <c r="E33" s="45"/>
      <c r="F33" s="46"/>
      <c r="G33" s="32"/>
      <c r="H33" s="33">
        <f aca="true" t="shared" si="4" ref="H33:H40">IF($D$3="si",($G$5/$G$6*G33),IF($D$3="no",G33*$G$4,0))</f>
        <v>0</v>
      </c>
      <c r="I33" s="48"/>
      <c r="J33" s="109"/>
      <c r="K33" s="109"/>
      <c r="L33" s="109"/>
      <c r="M33" s="38"/>
      <c r="N33" s="39">
        <f aca="true" t="shared" si="5" ref="N33:N39">SUM(H33:M33)</f>
        <v>0</v>
      </c>
      <c r="O33" s="43"/>
      <c r="P33" s="41">
        <f aca="true" t="shared" si="6" ref="P33:P40">IF(F33="Milano","X","")</f>
      </c>
      <c r="Q33" s="2"/>
      <c r="R33" s="75"/>
    </row>
    <row r="34" spans="1:18" ht="30" customHeight="1">
      <c r="A34" s="42">
        <v>23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109"/>
      <c r="K34" s="109"/>
      <c r="L34" s="109"/>
      <c r="M34" s="38"/>
      <c r="N34" s="39">
        <f t="shared" si="5"/>
        <v>0</v>
      </c>
      <c r="O34" s="43"/>
      <c r="P34" s="41">
        <f t="shared" si="6"/>
      </c>
      <c r="Q34" s="2"/>
      <c r="R34" s="75"/>
    </row>
    <row r="35" spans="1:18" ht="30" customHeight="1">
      <c r="A35" s="42">
        <v>24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109"/>
      <c r="K35" s="109"/>
      <c r="L35" s="109"/>
      <c r="M35" s="38"/>
      <c r="N35" s="39">
        <f t="shared" si="5"/>
        <v>0</v>
      </c>
      <c r="O35" s="43"/>
      <c r="P35" s="41">
        <f t="shared" si="6"/>
      </c>
      <c r="Q35" s="2"/>
      <c r="R35" s="75"/>
    </row>
    <row r="36" spans="1:18" ht="30" customHeight="1">
      <c r="A36" s="42">
        <v>25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109"/>
      <c r="K36" s="109"/>
      <c r="L36" s="109"/>
      <c r="M36" s="38"/>
      <c r="N36" s="39">
        <f t="shared" si="5"/>
        <v>0</v>
      </c>
      <c r="O36" s="43"/>
      <c r="P36" s="41">
        <f t="shared" si="6"/>
      </c>
      <c r="Q36" s="2"/>
      <c r="R36" s="75"/>
    </row>
    <row r="37" spans="1:18" ht="30" customHeight="1">
      <c r="A37" s="42">
        <v>26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109"/>
      <c r="K37" s="109"/>
      <c r="L37" s="109"/>
      <c r="M37" s="38"/>
      <c r="N37" s="39">
        <f t="shared" si="5"/>
        <v>0</v>
      </c>
      <c r="O37" s="43"/>
      <c r="P37" s="41">
        <f t="shared" si="6"/>
      </c>
      <c r="Q37" s="2"/>
      <c r="R37" s="75"/>
    </row>
    <row r="38" spans="1:18" ht="30" customHeight="1">
      <c r="A38" s="42">
        <v>27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109"/>
      <c r="K38" s="109"/>
      <c r="L38" s="109"/>
      <c r="M38" s="38"/>
      <c r="N38" s="39">
        <f t="shared" si="5"/>
        <v>0</v>
      </c>
      <c r="O38" s="43"/>
      <c r="P38" s="41">
        <f t="shared" si="6"/>
      </c>
      <c r="Q38" s="2"/>
      <c r="R38" s="75"/>
    </row>
    <row r="39" spans="1:18" ht="30" customHeight="1">
      <c r="A39" s="42">
        <v>28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109"/>
      <c r="K39" s="109"/>
      <c r="L39" s="109"/>
      <c r="M39" s="38"/>
      <c r="N39" s="39">
        <f t="shared" si="5"/>
        <v>0</v>
      </c>
      <c r="O39" s="43"/>
      <c r="P39" s="41">
        <f t="shared" si="6"/>
      </c>
      <c r="Q39" s="2"/>
      <c r="R39" s="75"/>
    </row>
    <row r="40" spans="1:18" ht="30" customHeight="1">
      <c r="A40" s="42">
        <v>29</v>
      </c>
      <c r="B40" s="47"/>
      <c r="C40" s="44"/>
      <c r="D40" s="49"/>
      <c r="E40" s="45"/>
      <c r="F40" s="46"/>
      <c r="G40" s="32"/>
      <c r="H40" s="33">
        <f t="shared" si="4"/>
        <v>0</v>
      </c>
      <c r="I40" s="48"/>
      <c r="J40" s="109"/>
      <c r="K40" s="109"/>
      <c r="L40" s="109"/>
      <c r="M40" s="38"/>
      <c r="N40" s="39">
        <f>SUM(H40:M40)</f>
        <v>0</v>
      </c>
      <c r="O40" s="43"/>
      <c r="P40" s="41">
        <f t="shared" si="6"/>
      </c>
      <c r="Q40" s="2"/>
      <c r="R40" s="75"/>
    </row>
    <row r="41" spans="1:18" ht="30" customHeight="1">
      <c r="A41" s="42">
        <v>30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109"/>
      <c r="K41" s="109"/>
      <c r="L41" s="109"/>
      <c r="M41" s="38"/>
      <c r="N41" s="39">
        <f>SUM(H41:M41)</f>
        <v>0</v>
      </c>
      <c r="O41" s="43"/>
      <c r="P41" s="41">
        <f>IF(F41="Milano","X","")</f>
      </c>
      <c r="Q41" s="2"/>
      <c r="R41" s="75"/>
    </row>
    <row r="42" spans="1:18" ht="30" customHeight="1">
      <c r="A42" s="42">
        <v>31</v>
      </c>
      <c r="B42" s="47"/>
      <c r="C42" s="44"/>
      <c r="D42" s="49"/>
      <c r="E42" s="45"/>
      <c r="F42" s="46"/>
      <c r="G42" s="32"/>
      <c r="H42" s="33">
        <f aca="true" t="shared" si="7" ref="H42:H56">IF($D$3="si",($G$5/$G$6*G42),IF($D$3="no",G42*$G$4,0))</f>
        <v>0</v>
      </c>
      <c r="I42" s="48"/>
      <c r="J42" s="109"/>
      <c r="K42" s="109"/>
      <c r="L42" s="109"/>
      <c r="M42" s="38"/>
      <c r="N42" s="39">
        <f aca="true" t="shared" si="8" ref="N42:N56">SUM(H42:M42)</f>
        <v>0</v>
      </c>
      <c r="O42" s="43"/>
      <c r="P42" s="41">
        <f aca="true" t="shared" si="9" ref="P42:P56">IF(F42="Milano","X","")</f>
      </c>
      <c r="Q42" s="2"/>
      <c r="R42" s="75"/>
    </row>
    <row r="43" spans="1:18" ht="30" customHeight="1">
      <c r="A43" s="42">
        <v>32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109"/>
      <c r="K43" s="109"/>
      <c r="L43" s="109"/>
      <c r="M43" s="38"/>
      <c r="N43" s="39">
        <f t="shared" si="8"/>
        <v>0</v>
      </c>
      <c r="O43" s="43"/>
      <c r="P43" s="41">
        <f t="shared" si="9"/>
      </c>
      <c r="Q43" s="2"/>
      <c r="R43" s="75"/>
    </row>
    <row r="44" spans="1:18" ht="30" customHeight="1">
      <c r="A44" s="42">
        <v>33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109"/>
      <c r="K44" s="109"/>
      <c r="L44" s="109"/>
      <c r="M44" s="38"/>
      <c r="N44" s="39">
        <f t="shared" si="8"/>
        <v>0</v>
      </c>
      <c r="O44" s="43"/>
      <c r="P44" s="41">
        <f t="shared" si="9"/>
      </c>
      <c r="Q44" s="2"/>
      <c r="R44" s="75"/>
    </row>
    <row r="45" spans="1:18" ht="30" customHeight="1">
      <c r="A45" s="42">
        <v>34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109"/>
      <c r="K45" s="109"/>
      <c r="L45" s="109"/>
      <c r="M45" s="38"/>
      <c r="N45" s="39">
        <f t="shared" si="8"/>
        <v>0</v>
      </c>
      <c r="O45" s="43"/>
      <c r="P45" s="41">
        <f t="shared" si="9"/>
      </c>
      <c r="Q45" s="2"/>
      <c r="R45" s="75"/>
    </row>
    <row r="46" spans="1:18" ht="30" customHeight="1">
      <c r="A46" s="42">
        <v>35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109"/>
      <c r="K46" s="109"/>
      <c r="L46" s="109"/>
      <c r="M46" s="38"/>
      <c r="N46" s="39">
        <f t="shared" si="8"/>
        <v>0</v>
      </c>
      <c r="O46" s="43"/>
      <c r="P46" s="41">
        <f t="shared" si="9"/>
      </c>
      <c r="Q46" s="2"/>
      <c r="R46" s="75"/>
    </row>
    <row r="47" spans="1:18" ht="30" customHeight="1">
      <c r="A47" s="42">
        <v>36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109"/>
      <c r="K47" s="109"/>
      <c r="L47" s="109"/>
      <c r="M47" s="38"/>
      <c r="N47" s="39">
        <f t="shared" si="8"/>
        <v>0</v>
      </c>
      <c r="O47" s="43"/>
      <c r="P47" s="41">
        <f t="shared" si="9"/>
      </c>
      <c r="Q47" s="2"/>
      <c r="R47" s="75"/>
    </row>
    <row r="48" spans="1:18" ht="30" customHeight="1">
      <c r="A48" s="42">
        <v>37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109"/>
      <c r="K48" s="109"/>
      <c r="L48" s="109"/>
      <c r="M48" s="38"/>
      <c r="N48" s="39">
        <f t="shared" si="8"/>
        <v>0</v>
      </c>
      <c r="O48" s="43"/>
      <c r="P48" s="41">
        <f t="shared" si="9"/>
      </c>
      <c r="Q48" s="2"/>
      <c r="R48" s="75"/>
    </row>
    <row r="49" spans="1:18" ht="30" customHeight="1">
      <c r="A49" s="42">
        <v>38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109"/>
      <c r="K49" s="109"/>
      <c r="L49" s="109"/>
      <c r="M49" s="38"/>
      <c r="N49" s="39">
        <f t="shared" si="8"/>
        <v>0</v>
      </c>
      <c r="O49" s="43"/>
      <c r="P49" s="41">
        <f t="shared" si="9"/>
      </c>
      <c r="Q49" s="2"/>
      <c r="R49" s="75"/>
    </row>
    <row r="50" spans="1:18" ht="30" customHeight="1">
      <c r="A50" s="42">
        <v>39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109"/>
      <c r="K50" s="109"/>
      <c r="L50" s="109"/>
      <c r="M50" s="38"/>
      <c r="N50" s="39">
        <f t="shared" si="8"/>
        <v>0</v>
      </c>
      <c r="O50" s="43"/>
      <c r="P50" s="41">
        <f t="shared" si="9"/>
      </c>
      <c r="Q50" s="2"/>
      <c r="R50" s="75"/>
    </row>
    <row r="51" spans="1:18" ht="30" customHeight="1">
      <c r="A51" s="42">
        <v>40</v>
      </c>
      <c r="B51" s="47"/>
      <c r="C51" s="44"/>
      <c r="D51" s="49"/>
      <c r="E51" s="45"/>
      <c r="F51" s="46"/>
      <c r="G51" s="32"/>
      <c r="H51" s="33">
        <f t="shared" si="7"/>
        <v>0</v>
      </c>
      <c r="I51" s="48"/>
      <c r="J51" s="109"/>
      <c r="K51" s="109"/>
      <c r="L51" s="109"/>
      <c r="M51" s="38"/>
      <c r="N51" s="39">
        <f t="shared" si="8"/>
        <v>0</v>
      </c>
      <c r="O51" s="43"/>
      <c r="P51" s="41">
        <f t="shared" si="9"/>
      </c>
      <c r="Q51" s="2"/>
      <c r="R51" s="75"/>
    </row>
    <row r="52" spans="1:18" ht="30" customHeight="1">
      <c r="A52" s="42">
        <v>41</v>
      </c>
      <c r="B52" s="47"/>
      <c r="C52" s="44"/>
      <c r="D52" s="49"/>
      <c r="E52" s="45"/>
      <c r="F52" s="46"/>
      <c r="G52" s="32"/>
      <c r="H52" s="33">
        <f>IF($D$3="si",($G$5/$G$6*G52),IF($D$3="no",G52*$G$4,0))</f>
        <v>0</v>
      </c>
      <c r="I52" s="48"/>
      <c r="J52" s="109"/>
      <c r="K52" s="109"/>
      <c r="L52" s="109"/>
      <c r="M52" s="38"/>
      <c r="N52" s="39">
        <f t="shared" si="8"/>
        <v>0</v>
      </c>
      <c r="O52" s="43"/>
      <c r="P52" s="41">
        <f t="shared" si="9"/>
      </c>
      <c r="Q52" s="2"/>
      <c r="R52" s="75"/>
    </row>
    <row r="53" spans="1:18" ht="30" customHeight="1">
      <c r="A53" s="42">
        <v>42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109"/>
      <c r="K53" s="109"/>
      <c r="L53" s="109"/>
      <c r="M53" s="38"/>
      <c r="N53" s="39">
        <f t="shared" si="8"/>
        <v>0</v>
      </c>
      <c r="O53" s="43"/>
      <c r="P53" s="41">
        <f t="shared" si="9"/>
      </c>
      <c r="Q53" s="2"/>
      <c r="R53" s="75"/>
    </row>
    <row r="54" spans="1:18" ht="30" customHeight="1">
      <c r="A54" s="42">
        <v>43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109"/>
      <c r="K54" s="109"/>
      <c r="L54" s="109"/>
      <c r="M54" s="38"/>
      <c r="N54" s="39">
        <f t="shared" si="8"/>
        <v>0</v>
      </c>
      <c r="O54" s="43"/>
      <c r="P54" s="41">
        <f t="shared" si="9"/>
      </c>
      <c r="Q54" s="2"/>
      <c r="R54" s="75"/>
    </row>
    <row r="55" spans="1:18" ht="30" customHeight="1">
      <c r="A55" s="42">
        <v>44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109"/>
      <c r="K55" s="109"/>
      <c r="L55" s="109"/>
      <c r="M55" s="38"/>
      <c r="N55" s="39">
        <f t="shared" si="8"/>
        <v>0</v>
      </c>
      <c r="O55" s="43"/>
      <c r="P55" s="41">
        <f t="shared" si="9"/>
      </c>
      <c r="Q55" s="2"/>
      <c r="R55" s="75"/>
    </row>
    <row r="56" spans="1:18" ht="30" customHeight="1">
      <c r="A56" s="42">
        <v>45</v>
      </c>
      <c r="B56" s="47"/>
      <c r="C56" s="44"/>
      <c r="D56" s="49"/>
      <c r="E56" s="45"/>
      <c r="F56" s="46"/>
      <c r="G56" s="32"/>
      <c r="H56" s="33">
        <f t="shared" si="7"/>
        <v>0</v>
      </c>
      <c r="I56" s="48"/>
      <c r="J56" s="109"/>
      <c r="K56" s="109"/>
      <c r="L56" s="109"/>
      <c r="M56" s="38"/>
      <c r="N56" s="39">
        <f t="shared" si="8"/>
        <v>0</v>
      </c>
      <c r="O56" s="43"/>
      <c r="P56" s="41">
        <f t="shared" si="9"/>
      </c>
      <c r="Q56" s="2"/>
      <c r="R56" s="75"/>
    </row>
    <row r="57" spans="1:16" ht="18.7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18.75">
      <c r="A58" s="82"/>
      <c r="B58" s="83"/>
      <c r="C58" s="84"/>
      <c r="D58" s="85"/>
      <c r="E58" s="85"/>
      <c r="F58" s="86"/>
      <c r="G58" s="87"/>
      <c r="H58" s="88"/>
      <c r="I58" s="89"/>
      <c r="J58" s="89"/>
      <c r="K58" s="89"/>
      <c r="L58" s="89"/>
      <c r="M58" s="89"/>
      <c r="N58" s="90"/>
      <c r="O58" s="91"/>
      <c r="P58" s="92"/>
    </row>
    <row r="59" spans="1:16" ht="18.75">
      <c r="A59" s="60"/>
      <c r="B59" s="76" t="s">
        <v>43</v>
      </c>
      <c r="C59" s="76"/>
      <c r="D59" s="76"/>
      <c r="E59" s="61"/>
      <c r="F59" s="61"/>
      <c r="G59" s="76" t="s">
        <v>45</v>
      </c>
      <c r="H59" s="76"/>
      <c r="I59" s="76"/>
      <c r="J59" s="61"/>
      <c r="K59" s="61"/>
      <c r="L59" s="76" t="s">
        <v>44</v>
      </c>
      <c r="M59" s="76"/>
      <c r="N59" s="76"/>
      <c r="O59" s="61"/>
      <c r="P59" s="92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92"/>
    </row>
    <row r="61" spans="1:16" ht="18.7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13 C24:C56">
      <formula1>1</formula1>
    </dataValidation>
    <dataValidation type="date" operator="greaterThanOrEqual" showErrorMessage="1" errorTitle="Data" error="Inserire una data superiore al 1/11/2000" sqref="B11:B13 B58 B24:B56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9:M23 H13:H56 H58:M58 J14:L23 I18:I23 J11:M13 H11:I12 I24:M56 O13 O15:O1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SheetLayoutView="100" zoomScalePageLayoutView="0" workbookViewId="0" topLeftCell="I1">
      <pane ySplit="5" topLeftCell="A6" activePane="bottomLeft" state="frozen"/>
      <selection pane="topLeft" activeCell="A1" sqref="A1"/>
      <selection pane="bottomLeft" activeCell="A1" sqref="A1:P2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34" t="s">
        <v>0</v>
      </c>
      <c r="C1" s="134"/>
      <c r="D1" s="134"/>
      <c r="E1" s="135" t="s">
        <v>46</v>
      </c>
      <c r="F1" s="135"/>
      <c r="G1" s="51">
        <v>40664</v>
      </c>
      <c r="H1" s="50" t="s">
        <v>42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960.8031503150315</v>
      </c>
      <c r="Q1" s="3"/>
    </row>
    <row r="2" spans="1:17" s="8" customFormat="1" ht="35.25" customHeight="1">
      <c r="A2" s="4"/>
      <c r="B2" s="136" t="s">
        <v>2</v>
      </c>
      <c r="C2" s="136"/>
      <c r="D2" s="136"/>
      <c r="E2" s="135"/>
      <c r="F2" s="135"/>
      <c r="G2" s="9"/>
      <c r="H2" s="9"/>
      <c r="N2" s="10" t="s">
        <v>3</v>
      </c>
      <c r="O2" s="11"/>
      <c r="P2" s="12">
        <v>150</v>
      </c>
      <c r="Q2" s="3"/>
    </row>
    <row r="3" spans="1:18" s="8" customFormat="1" ht="35.25" customHeight="1">
      <c r="A3" s="4"/>
      <c r="B3" s="136" t="s">
        <v>26</v>
      </c>
      <c r="C3" s="136"/>
      <c r="D3" s="136"/>
      <c r="E3" s="135" t="s">
        <v>28</v>
      </c>
      <c r="F3" s="135"/>
      <c r="N3" s="10" t="s">
        <v>4</v>
      </c>
      <c r="O3" s="11"/>
      <c r="P3" s="12">
        <f>+O7</f>
        <v>625.9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5</v>
      </c>
      <c r="F5" s="14"/>
      <c r="G5" s="10" t="s">
        <v>7</v>
      </c>
      <c r="H5" s="21">
        <v>1.45</v>
      </c>
      <c r="N5" s="121" t="s">
        <v>8</v>
      </c>
      <c r="O5" s="121"/>
      <c r="P5" s="22">
        <f>P1-P2-P3-P4</f>
        <v>184.90315031503155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4" t="s">
        <v>11</v>
      </c>
      <c r="F7" s="155"/>
      <c r="G7" s="25">
        <f aca="true" t="shared" si="0" ref="G7:O7">SUM(G11:G129)</f>
        <v>318</v>
      </c>
      <c r="H7" s="25">
        <f>SUM(H11:H129)</f>
        <v>41.5031503150315</v>
      </c>
      <c r="I7" s="65">
        <f t="shared" si="0"/>
        <v>129.4</v>
      </c>
      <c r="J7" s="71">
        <f t="shared" si="0"/>
        <v>59</v>
      </c>
      <c r="K7" s="66">
        <f t="shared" si="0"/>
        <v>165</v>
      </c>
      <c r="L7" s="66">
        <f t="shared" si="0"/>
        <v>510.5</v>
      </c>
      <c r="M7" s="66">
        <f t="shared" si="0"/>
        <v>55.4</v>
      </c>
      <c r="N7" s="66">
        <f t="shared" si="0"/>
        <v>960.8031503150315</v>
      </c>
      <c r="O7" s="67">
        <f t="shared" si="0"/>
        <v>625.9</v>
      </c>
      <c r="P7" s="13">
        <f>+N7-SUM(I7:M7)</f>
        <v>41.503150315031576</v>
      </c>
    </row>
    <row r="8" spans="1:18" ht="36" customHeight="1" thickBot="1" thickTop="1">
      <c r="A8" s="141"/>
      <c r="B8" s="64"/>
      <c r="C8" s="142" t="s">
        <v>13</v>
      </c>
      <c r="D8" s="143" t="s">
        <v>25</v>
      </c>
      <c r="E8" s="112" t="s">
        <v>14</v>
      </c>
      <c r="F8" s="144" t="s">
        <v>35</v>
      </c>
      <c r="G8" s="145" t="s">
        <v>15</v>
      </c>
      <c r="H8" s="148" t="s">
        <v>16</v>
      </c>
      <c r="I8" s="110" t="s">
        <v>38</v>
      </c>
      <c r="J8" s="110" t="s">
        <v>40</v>
      </c>
      <c r="K8" s="110" t="s">
        <v>39</v>
      </c>
      <c r="L8" s="152" t="s">
        <v>36</v>
      </c>
      <c r="M8" s="153"/>
      <c r="N8" s="147" t="s">
        <v>17</v>
      </c>
      <c r="O8" s="151" t="s">
        <v>18</v>
      </c>
      <c r="P8" s="138" t="s">
        <v>19</v>
      </c>
      <c r="R8" s="2"/>
    </row>
    <row r="9" spans="1:18" ht="36" customHeight="1" thickBot="1" thickTop="1">
      <c r="A9" s="130"/>
      <c r="B9" s="64" t="s">
        <v>12</v>
      </c>
      <c r="C9" s="112"/>
      <c r="D9" s="112"/>
      <c r="E9" s="112"/>
      <c r="F9" s="144"/>
      <c r="G9" s="145"/>
      <c r="H9" s="149"/>
      <c r="I9" s="111" t="s">
        <v>38</v>
      </c>
      <c r="J9" s="111"/>
      <c r="K9" s="111" t="s">
        <v>37</v>
      </c>
      <c r="L9" s="139" t="s">
        <v>23</v>
      </c>
      <c r="M9" s="146" t="s">
        <v>24</v>
      </c>
      <c r="N9" s="127"/>
      <c r="O9" s="137"/>
      <c r="P9" s="138"/>
      <c r="R9" s="2"/>
    </row>
    <row r="10" spans="1:18" ht="37.5" customHeight="1" thickBot="1" thickTop="1">
      <c r="A10" s="130"/>
      <c r="B10" s="55"/>
      <c r="C10" s="112"/>
      <c r="D10" s="112"/>
      <c r="E10" s="112"/>
      <c r="F10" s="144"/>
      <c r="G10" s="26" t="s">
        <v>20</v>
      </c>
      <c r="H10" s="150"/>
      <c r="I10" s="111"/>
      <c r="J10" s="111"/>
      <c r="K10" s="111"/>
      <c r="L10" s="156"/>
      <c r="M10" s="120"/>
      <c r="N10" s="127"/>
      <c r="O10" s="137"/>
      <c r="P10" s="138"/>
      <c r="R10" s="2"/>
    </row>
    <row r="11" spans="1:18" ht="30" customHeight="1" thickTop="1">
      <c r="A11" s="27">
        <v>1</v>
      </c>
      <c r="B11" s="47">
        <v>40667</v>
      </c>
      <c r="D11" s="29" t="s">
        <v>48</v>
      </c>
      <c r="E11" s="69" t="s">
        <v>49</v>
      </c>
      <c r="F11" s="69" t="s">
        <v>50</v>
      </c>
      <c r="G11" s="98">
        <v>25</v>
      </c>
      <c r="H11" s="104">
        <f>IF($E$3="si",($H$5/$H$6*G11),IF($E$3="no",G11*$H$4,0))</f>
        <v>3.262826282628263</v>
      </c>
      <c r="I11" s="72">
        <v>14.1</v>
      </c>
      <c r="J11" s="72">
        <v>29</v>
      </c>
      <c r="K11" s="34"/>
      <c r="L11" s="35"/>
      <c r="M11" s="37">
        <v>7</v>
      </c>
      <c r="N11" s="39">
        <f aca="true" t="shared" si="1" ref="N11:N18">SUM(H11:M11)</f>
        <v>53.36282628262826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40674</v>
      </c>
      <c r="C12" s="29"/>
      <c r="D12" s="44" t="s">
        <v>52</v>
      </c>
      <c r="E12" s="69"/>
      <c r="F12" s="69" t="s">
        <v>51</v>
      </c>
      <c r="G12" s="99">
        <v>52</v>
      </c>
      <c r="H12" s="104">
        <f aca="true" t="shared" si="2" ref="H12:H75">IF($E$3="si",($H$5/$H$6*G12),IF($E$3="no",G12*$H$4,0))</f>
        <v>6.786678667866787</v>
      </c>
      <c r="I12" s="72">
        <v>2.7</v>
      </c>
      <c r="J12" s="72"/>
      <c r="K12" s="34"/>
      <c r="L12" s="35"/>
      <c r="M12" s="37">
        <v>10.4</v>
      </c>
      <c r="N12" s="39">
        <f t="shared" si="1"/>
        <v>19.88667866786679</v>
      </c>
      <c r="O12" s="43">
        <v>10.4</v>
      </c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40675</v>
      </c>
      <c r="C13" s="29"/>
      <c r="D13" s="29" t="s">
        <v>52</v>
      </c>
      <c r="E13" s="69"/>
      <c r="F13" s="69" t="s">
        <v>51</v>
      </c>
      <c r="G13" s="99">
        <v>52</v>
      </c>
      <c r="H13" s="104">
        <f t="shared" si="2"/>
        <v>6.786678667866787</v>
      </c>
      <c r="I13" s="72">
        <v>53.1</v>
      </c>
      <c r="J13" s="72"/>
      <c r="K13" s="34"/>
      <c r="L13" s="35"/>
      <c r="M13" s="37"/>
      <c r="N13" s="39">
        <f t="shared" si="1"/>
        <v>59.88667866786679</v>
      </c>
      <c r="O13" s="43"/>
      <c r="P13" s="41">
        <f t="shared" si="3"/>
      </c>
      <c r="R13" s="2"/>
    </row>
    <row r="14" spans="1:18" ht="30" customHeight="1">
      <c r="A14" s="42">
        <v>4</v>
      </c>
      <c r="B14" s="28">
        <v>40679</v>
      </c>
      <c r="C14" s="29"/>
      <c r="D14" s="29" t="s">
        <v>53</v>
      </c>
      <c r="E14" s="69"/>
      <c r="F14" s="69" t="s">
        <v>47</v>
      </c>
      <c r="G14" s="99"/>
      <c r="H14" s="104">
        <f t="shared" si="2"/>
        <v>0</v>
      </c>
      <c r="I14" s="72"/>
      <c r="J14" s="72"/>
      <c r="K14" s="34"/>
      <c r="L14" s="35">
        <v>181</v>
      </c>
      <c r="M14" s="37"/>
      <c r="N14" s="39">
        <f t="shared" si="1"/>
        <v>181</v>
      </c>
      <c r="O14" s="43">
        <v>181</v>
      </c>
      <c r="P14" s="41"/>
      <c r="R14" s="2"/>
    </row>
    <row r="15" spans="1:18" ht="30" customHeight="1">
      <c r="A15" s="42">
        <v>5</v>
      </c>
      <c r="B15" s="28">
        <v>40681</v>
      </c>
      <c r="C15" s="29"/>
      <c r="D15" s="29" t="s">
        <v>53</v>
      </c>
      <c r="E15" s="69"/>
      <c r="F15" s="69" t="s">
        <v>47</v>
      </c>
      <c r="G15" s="99"/>
      <c r="H15" s="104">
        <f t="shared" si="2"/>
        <v>0</v>
      </c>
      <c r="I15" s="72"/>
      <c r="J15" s="72"/>
      <c r="K15" s="34"/>
      <c r="L15" s="35">
        <v>329.5</v>
      </c>
      <c r="M15" s="37"/>
      <c r="N15" s="39">
        <f t="shared" si="1"/>
        <v>329.5</v>
      </c>
      <c r="O15" s="43">
        <v>329.5</v>
      </c>
      <c r="P15" s="41"/>
      <c r="R15" s="2"/>
    </row>
    <row r="16" spans="1:18" ht="30" customHeight="1">
      <c r="A16" s="42">
        <v>6</v>
      </c>
      <c r="B16" s="28">
        <v>40682</v>
      </c>
      <c r="C16" s="29"/>
      <c r="D16" s="29" t="s">
        <v>54</v>
      </c>
      <c r="E16" s="69"/>
      <c r="F16" s="69" t="s">
        <v>47</v>
      </c>
      <c r="G16" s="99">
        <v>15</v>
      </c>
      <c r="H16" s="104">
        <f t="shared" si="2"/>
        <v>1.957695769576958</v>
      </c>
      <c r="I16" s="72"/>
      <c r="J16" s="72"/>
      <c r="K16" s="34">
        <v>136</v>
      </c>
      <c r="L16" s="35"/>
      <c r="M16" s="37"/>
      <c r="N16" s="39">
        <f t="shared" si="1"/>
        <v>137.95769576957696</v>
      </c>
      <c r="O16" s="43"/>
      <c r="P16" s="41"/>
      <c r="R16" s="2"/>
    </row>
    <row r="17" spans="1:18" ht="30" customHeight="1">
      <c r="A17" s="42">
        <v>7</v>
      </c>
      <c r="B17" s="28">
        <v>40683</v>
      </c>
      <c r="C17" s="29"/>
      <c r="D17" s="29" t="s">
        <v>54</v>
      </c>
      <c r="E17" s="69"/>
      <c r="F17" s="69" t="s">
        <v>47</v>
      </c>
      <c r="G17" s="99"/>
      <c r="H17" s="104">
        <f t="shared" si="2"/>
        <v>0</v>
      </c>
      <c r="I17" s="72"/>
      <c r="J17" s="72">
        <v>30</v>
      </c>
      <c r="K17" s="34"/>
      <c r="L17" s="35"/>
      <c r="M17" s="37"/>
      <c r="N17" s="39">
        <f t="shared" si="1"/>
        <v>30</v>
      </c>
      <c r="O17" s="43"/>
      <c r="P17" s="41"/>
      <c r="R17" s="2"/>
    </row>
    <row r="18" spans="1:18" ht="30" customHeight="1">
      <c r="A18" s="42">
        <v>8</v>
      </c>
      <c r="B18" s="28">
        <v>40683</v>
      </c>
      <c r="C18" s="29"/>
      <c r="D18" s="29" t="s">
        <v>55</v>
      </c>
      <c r="E18" s="69"/>
      <c r="F18" s="69" t="s">
        <v>56</v>
      </c>
      <c r="G18" s="99">
        <v>12</v>
      </c>
      <c r="H18" s="104">
        <f t="shared" si="2"/>
        <v>1.5661566156615663</v>
      </c>
      <c r="I18" s="72">
        <v>13.1</v>
      </c>
      <c r="J18" s="72"/>
      <c r="K18" s="34"/>
      <c r="L18" s="35"/>
      <c r="M18" s="35"/>
      <c r="N18" s="39">
        <f t="shared" si="1"/>
        <v>14.666156615661565</v>
      </c>
      <c r="O18" s="43"/>
      <c r="P18" s="41">
        <f t="shared" si="3"/>
      </c>
      <c r="R18" s="2"/>
    </row>
    <row r="19" spans="1:18" ht="30" customHeight="1">
      <c r="A19" s="42">
        <v>9</v>
      </c>
      <c r="B19" s="28">
        <v>40683</v>
      </c>
      <c r="C19" s="29"/>
      <c r="D19" s="44" t="s">
        <v>55</v>
      </c>
      <c r="E19" s="69"/>
      <c r="F19" s="69" t="s">
        <v>56</v>
      </c>
      <c r="G19" s="106">
        <v>12</v>
      </c>
      <c r="H19" s="104">
        <f t="shared" si="2"/>
        <v>1.5661566156615663</v>
      </c>
      <c r="I19" s="72">
        <v>3</v>
      </c>
      <c r="J19" s="72"/>
      <c r="K19" s="34"/>
      <c r="L19" s="35"/>
      <c r="M19" s="35"/>
      <c r="N19" s="39">
        <f aca="true" t="shared" si="4" ref="N19:N83">SUM(H19:M19)</f>
        <v>4.5661566156615665</v>
      </c>
      <c r="O19" s="43"/>
      <c r="P19" s="41">
        <f t="shared" si="3"/>
      </c>
      <c r="R19" s="2"/>
    </row>
    <row r="20" spans="1:18" ht="30" customHeight="1">
      <c r="A20" s="42">
        <v>10</v>
      </c>
      <c r="B20" s="28">
        <v>40684</v>
      </c>
      <c r="C20" s="29"/>
      <c r="D20" s="44" t="s">
        <v>57</v>
      </c>
      <c r="E20" s="69"/>
      <c r="F20" s="69"/>
      <c r="G20" s="100"/>
      <c r="H20" s="104">
        <f t="shared" si="2"/>
        <v>0</v>
      </c>
      <c r="I20" s="72"/>
      <c r="J20" s="72"/>
      <c r="K20" s="34">
        <v>29</v>
      </c>
      <c r="L20" s="35"/>
      <c r="M20" s="35"/>
      <c r="N20" s="39">
        <f t="shared" si="4"/>
        <v>29</v>
      </c>
      <c r="O20" s="43">
        <v>29</v>
      </c>
      <c r="P20" s="41">
        <f t="shared" si="3"/>
      </c>
      <c r="R20" s="2"/>
    </row>
    <row r="21" spans="1:18" ht="30" customHeight="1">
      <c r="A21" s="42">
        <v>11</v>
      </c>
      <c r="B21" s="28">
        <v>40685</v>
      </c>
      <c r="C21" s="29"/>
      <c r="D21" s="44" t="s">
        <v>58</v>
      </c>
      <c r="E21" s="69"/>
      <c r="F21" s="69" t="s">
        <v>51</v>
      </c>
      <c r="G21" s="106">
        <v>80</v>
      </c>
      <c r="H21" s="104">
        <f t="shared" si="2"/>
        <v>10.441044104410441</v>
      </c>
      <c r="I21" s="72">
        <v>2.7</v>
      </c>
      <c r="J21" s="72"/>
      <c r="K21" s="34"/>
      <c r="L21" s="35"/>
      <c r="M21" s="35">
        <v>38</v>
      </c>
      <c r="N21" s="39">
        <f t="shared" si="4"/>
        <v>51.14104410441044</v>
      </c>
      <c r="O21" s="43">
        <v>38</v>
      </c>
      <c r="P21" s="41">
        <f t="shared" si="3"/>
      </c>
      <c r="R21" s="2"/>
    </row>
    <row r="22" spans="1:18" ht="30" customHeight="1">
      <c r="A22" s="42">
        <v>12</v>
      </c>
      <c r="B22" s="28">
        <v>40685</v>
      </c>
      <c r="C22" s="29"/>
      <c r="D22" s="44" t="s">
        <v>58</v>
      </c>
      <c r="E22" s="69" t="s">
        <v>59</v>
      </c>
      <c r="F22" s="69" t="s">
        <v>51</v>
      </c>
      <c r="G22" s="106"/>
      <c r="H22" s="104">
        <f t="shared" si="2"/>
        <v>0</v>
      </c>
      <c r="I22" s="72">
        <v>38</v>
      </c>
      <c r="J22" s="72"/>
      <c r="K22" s="34"/>
      <c r="L22" s="35"/>
      <c r="M22" s="35"/>
      <c r="N22" s="39">
        <f t="shared" si="4"/>
        <v>38</v>
      </c>
      <c r="O22" s="43">
        <v>38</v>
      </c>
      <c r="P22" s="41">
        <f t="shared" si="3"/>
      </c>
      <c r="R22" s="2"/>
    </row>
    <row r="23" spans="1:18" ht="30" customHeight="1">
      <c r="A23" s="42">
        <v>13</v>
      </c>
      <c r="B23" s="28">
        <v>40689</v>
      </c>
      <c r="C23" s="29"/>
      <c r="D23" s="44" t="s">
        <v>58</v>
      </c>
      <c r="E23" s="69"/>
      <c r="F23" s="69" t="s">
        <v>51</v>
      </c>
      <c r="G23" s="106">
        <v>70</v>
      </c>
      <c r="H23" s="104">
        <f t="shared" si="2"/>
        <v>9.135913591359136</v>
      </c>
      <c r="I23" s="72">
        <v>2.7</v>
      </c>
      <c r="J23" s="72"/>
      <c r="K23" s="34"/>
      <c r="L23" s="35"/>
      <c r="M23" s="35"/>
      <c r="N23" s="39">
        <f t="shared" si="4"/>
        <v>11.835913591359137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4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4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4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4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4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4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4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4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4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0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0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0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0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0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0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0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0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0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0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0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0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0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0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0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0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0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0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0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0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0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0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0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0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0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0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0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0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0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0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0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0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0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0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0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0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0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0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0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0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0"/>
      <c r="H76" s="72">
        <f aca="true" t="shared" si="5" ref="H76:H128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1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1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2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2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2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2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2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5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5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3"/>
      <c r="H88" s="36">
        <f t="shared" si="5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3"/>
      <c r="H89" s="36">
        <f t="shared" si="5"/>
        <v>0</v>
      </c>
      <c r="I89" s="36"/>
      <c r="J89" s="36"/>
      <c r="K89" s="37"/>
      <c r="L89" s="37"/>
      <c r="M89" s="38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3"/>
      <c r="H90" s="36">
        <f t="shared" si="5"/>
        <v>0</v>
      </c>
      <c r="I90" s="36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3"/>
      <c r="H91" s="36">
        <f t="shared" si="5"/>
        <v>0</v>
      </c>
      <c r="I91" s="36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3"/>
      <c r="H92" s="36">
        <f t="shared" si="5"/>
        <v>0</v>
      </c>
      <c r="I92" s="36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3"/>
      <c r="H93" s="36">
        <f t="shared" si="5"/>
        <v>0</v>
      </c>
      <c r="I93" s="36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3"/>
      <c r="H94" s="36">
        <f t="shared" si="5"/>
        <v>0</v>
      </c>
      <c r="I94" s="36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3"/>
      <c r="H95" s="36">
        <f t="shared" si="5"/>
        <v>0</v>
      </c>
      <c r="I95" s="36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3"/>
      <c r="H96" s="36">
        <f t="shared" si="5"/>
        <v>0</v>
      </c>
      <c r="I96" s="36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3"/>
      <c r="H97" s="36">
        <f t="shared" si="5"/>
        <v>0</v>
      </c>
      <c r="I97" s="36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3"/>
      <c r="H98" s="36">
        <f t="shared" si="5"/>
        <v>0</v>
      </c>
      <c r="I98" s="36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3"/>
      <c r="H99" s="36">
        <f t="shared" si="5"/>
        <v>0</v>
      </c>
      <c r="I99" s="36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3"/>
      <c r="H100" s="36">
        <f t="shared" si="5"/>
        <v>0</v>
      </c>
      <c r="I100" s="36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3"/>
      <c r="H101" s="36">
        <f t="shared" si="5"/>
        <v>0</v>
      </c>
      <c r="I101" s="36"/>
      <c r="J101" s="36"/>
      <c r="K101" s="37"/>
      <c r="L101" s="37"/>
      <c r="M101" s="38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3"/>
      <c r="H102" s="36">
        <f t="shared" si="5"/>
        <v>0</v>
      </c>
      <c r="I102" s="36"/>
      <c r="J102" s="36"/>
      <c r="K102" s="37"/>
      <c r="L102" s="37"/>
      <c r="M102" s="38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3"/>
      <c r="H103" s="36">
        <f t="shared" si="5"/>
        <v>0</v>
      </c>
      <c r="I103" s="36"/>
      <c r="J103" s="36"/>
      <c r="K103" s="37"/>
      <c r="L103" s="37"/>
      <c r="M103" s="38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3"/>
      <c r="H104" s="36">
        <f t="shared" si="5"/>
        <v>0</v>
      </c>
      <c r="I104" s="36"/>
      <c r="J104" s="36"/>
      <c r="K104" s="37"/>
      <c r="L104" s="37"/>
      <c r="M104" s="38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3"/>
      <c r="H105" s="36">
        <f t="shared" si="5"/>
        <v>0</v>
      </c>
      <c r="I105" s="36"/>
      <c r="J105" s="36"/>
      <c r="K105" s="37"/>
      <c r="L105" s="37"/>
      <c r="M105" s="38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3"/>
      <c r="H106" s="36">
        <f t="shared" si="5"/>
        <v>0</v>
      </c>
      <c r="I106" s="36"/>
      <c r="J106" s="36"/>
      <c r="K106" s="37"/>
      <c r="L106" s="37"/>
      <c r="M106" s="38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3"/>
      <c r="H107" s="36">
        <f t="shared" si="5"/>
        <v>0</v>
      </c>
      <c r="I107" s="36"/>
      <c r="J107" s="36"/>
      <c r="K107" s="37"/>
      <c r="L107" s="37"/>
      <c r="M107" s="38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3"/>
      <c r="H108" s="36">
        <f t="shared" si="5"/>
        <v>0</v>
      </c>
      <c r="I108" s="36"/>
      <c r="J108" s="36"/>
      <c r="K108" s="37"/>
      <c r="L108" s="37"/>
      <c r="M108" s="38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3"/>
      <c r="H109" s="36">
        <f t="shared" si="5"/>
        <v>0</v>
      </c>
      <c r="I109" s="36"/>
      <c r="J109" s="36"/>
      <c r="K109" s="37"/>
      <c r="L109" s="37"/>
      <c r="M109" s="38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3"/>
      <c r="H110" s="36">
        <f t="shared" si="5"/>
        <v>0</v>
      </c>
      <c r="I110" s="36"/>
      <c r="J110" s="36"/>
      <c r="K110" s="37"/>
      <c r="L110" s="37"/>
      <c r="M110" s="38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3"/>
      <c r="H111" s="36">
        <f t="shared" si="5"/>
        <v>0</v>
      </c>
      <c r="I111" s="36"/>
      <c r="J111" s="36"/>
      <c r="K111" s="37"/>
      <c r="L111" s="37"/>
      <c r="M111" s="38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3"/>
      <c r="H112" s="36">
        <f t="shared" si="5"/>
        <v>0</v>
      </c>
      <c r="I112" s="36"/>
      <c r="J112" s="36"/>
      <c r="K112" s="37"/>
      <c r="L112" s="37"/>
      <c r="M112" s="38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3"/>
      <c r="H113" s="36">
        <f t="shared" si="5"/>
        <v>0</v>
      </c>
      <c r="I113" s="36"/>
      <c r="J113" s="36"/>
      <c r="K113" s="37"/>
      <c r="L113" s="37"/>
      <c r="M113" s="38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3"/>
      <c r="H114" s="36">
        <f t="shared" si="5"/>
        <v>0</v>
      </c>
      <c r="I114" s="36"/>
      <c r="J114" s="36"/>
      <c r="K114" s="37"/>
      <c r="L114" s="37"/>
      <c r="M114" s="38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3"/>
      <c r="H115" s="36">
        <f t="shared" si="5"/>
        <v>0</v>
      </c>
      <c r="I115" s="36"/>
      <c r="J115" s="36"/>
      <c r="K115" s="37"/>
      <c r="L115" s="37"/>
      <c r="M115" s="38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3"/>
      <c r="H116" s="36">
        <f t="shared" si="5"/>
        <v>0</v>
      </c>
      <c r="I116" s="36"/>
      <c r="J116" s="36"/>
      <c r="K116" s="37"/>
      <c r="L116" s="37"/>
      <c r="M116" s="38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3"/>
      <c r="H117" s="36">
        <f t="shared" si="5"/>
        <v>0</v>
      </c>
      <c r="I117" s="36"/>
      <c r="J117" s="36"/>
      <c r="K117" s="37"/>
      <c r="L117" s="37"/>
      <c r="M117" s="38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3"/>
      <c r="H118" s="36">
        <f t="shared" si="5"/>
        <v>0</v>
      </c>
      <c r="I118" s="36"/>
      <c r="J118" s="36"/>
      <c r="K118" s="37"/>
      <c r="L118" s="37"/>
      <c r="M118" s="38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3"/>
      <c r="H119" s="36">
        <f t="shared" si="5"/>
        <v>0</v>
      </c>
      <c r="I119" s="36"/>
      <c r="J119" s="36"/>
      <c r="K119" s="37"/>
      <c r="L119" s="37"/>
      <c r="M119" s="38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3"/>
      <c r="H120" s="36">
        <f t="shared" si="5"/>
        <v>0</v>
      </c>
      <c r="I120" s="36"/>
      <c r="J120" s="36"/>
      <c r="K120" s="37"/>
      <c r="L120" s="37"/>
      <c r="M120" s="38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3"/>
      <c r="H121" s="36">
        <f t="shared" si="5"/>
        <v>0</v>
      </c>
      <c r="I121" s="36"/>
      <c r="J121" s="36"/>
      <c r="K121" s="37"/>
      <c r="L121" s="37"/>
      <c r="M121" s="38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3"/>
      <c r="H122" s="36">
        <f t="shared" si="5"/>
        <v>0</v>
      </c>
      <c r="I122" s="36"/>
      <c r="J122" s="36"/>
      <c r="K122" s="37"/>
      <c r="L122" s="37"/>
      <c r="M122" s="38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3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3"/>
      <c r="H124" s="36">
        <f t="shared" si="5"/>
        <v>0</v>
      </c>
      <c r="I124" s="36"/>
      <c r="J124" s="36"/>
      <c r="K124" s="37"/>
      <c r="L124" s="37"/>
      <c r="M124" s="38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3"/>
      <c r="H125" s="36">
        <f t="shared" si="5"/>
        <v>0</v>
      </c>
      <c r="I125" s="36"/>
      <c r="J125" s="36"/>
      <c r="K125" s="37"/>
      <c r="L125" s="37"/>
      <c r="M125" s="38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3"/>
      <c r="H126" s="36">
        <f t="shared" si="5"/>
        <v>0</v>
      </c>
      <c r="I126" s="36"/>
      <c r="J126" s="36"/>
      <c r="K126" s="37"/>
      <c r="L126" s="37"/>
      <c r="M126" s="38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3"/>
      <c r="H127" s="36">
        <f t="shared" si="5"/>
        <v>0</v>
      </c>
      <c r="I127" s="36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3"/>
      <c r="H128" s="36">
        <f t="shared" si="5"/>
        <v>0</v>
      </c>
      <c r="I128" s="36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3"/>
      <c r="H129" s="36">
        <f>IF($E$3="si",($H$5/$H$6*G129),IF($E$3="no",G129*$H$4,0))</f>
        <v>0</v>
      </c>
      <c r="I129" s="36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5"/>
      <c r="K131" s="105"/>
      <c r="L131" s="61"/>
      <c r="M131" s="61"/>
      <c r="N131" s="61"/>
      <c r="O131" s="61"/>
      <c r="P131" s="105"/>
      <c r="Q131" s="3"/>
    </row>
    <row r="132" spans="1:17" ht="18.75">
      <c r="A132" s="82"/>
      <c r="B132" s="83"/>
      <c r="C132" s="84"/>
      <c r="D132" s="85"/>
      <c r="E132" s="85"/>
      <c r="F132" s="86"/>
      <c r="G132" s="87"/>
      <c r="H132" s="88"/>
      <c r="I132" s="89"/>
      <c r="J132" s="105"/>
      <c r="K132" s="105"/>
      <c r="L132" s="89"/>
      <c r="M132" s="89"/>
      <c r="N132" s="90"/>
      <c r="O132" s="91"/>
      <c r="P132" s="105"/>
      <c r="Q132" s="3"/>
    </row>
    <row r="133" spans="1:17" ht="18.75">
      <c r="A133" s="60"/>
      <c r="B133" s="76" t="s">
        <v>43</v>
      </c>
      <c r="C133" s="76"/>
      <c r="D133" s="76"/>
      <c r="E133" s="61"/>
      <c r="F133" s="61"/>
      <c r="G133" s="76" t="s">
        <v>45</v>
      </c>
      <c r="H133" s="76"/>
      <c r="I133" s="76"/>
      <c r="J133" s="105"/>
      <c r="K133" s="105"/>
      <c r="L133" s="76" t="s">
        <v>44</v>
      </c>
      <c r="M133" s="76"/>
      <c r="N133" s="76"/>
      <c r="O133" s="61"/>
      <c r="P133" s="105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5"/>
      <c r="K134" s="105"/>
      <c r="L134" s="61"/>
      <c r="M134" s="61"/>
      <c r="N134" s="61"/>
      <c r="O134" s="61"/>
      <c r="P134" s="105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5"/>
      <c r="K135" s="105"/>
      <c r="L135" s="61"/>
      <c r="M135" s="61"/>
      <c r="N135" s="61"/>
      <c r="O135" s="61"/>
      <c r="P135" s="105"/>
      <c r="Q135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2011-06-08T16:21:34Z</cp:lastPrinted>
  <dcterms:created xsi:type="dcterms:W3CDTF">2007-03-06T14:42:56Z</dcterms:created>
  <dcterms:modified xsi:type="dcterms:W3CDTF">2011-06-10T15:58:02Z</dcterms:modified>
  <cp:category/>
  <cp:version/>
  <cp:contentType/>
  <cp:contentStatus/>
  <cp:revision>1</cp:revision>
</cp:coreProperties>
</file>