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Estero (2)" sheetId="5" r:id="rId2"/>
    <sheet name="Nota Spese Italia" sheetId="1" r:id="rId3"/>
  </sheets>
  <definedNames>
    <definedName name="_xlnm.Print_Area" localSheetId="0">'Nota Spese Estero'!$A$1:$R$43</definedName>
    <definedName name="_xlnm.Print_Area" localSheetId="1">'Nota Spese Estero (2)'!$A$1:$R$43</definedName>
    <definedName name="_xlnm.Print_Area" localSheetId="2">'Nota Spese Italia'!$A$1:$S$91</definedName>
    <definedName name="_xlnm.Print_Titles" localSheetId="0">'Nota Spese Estero'!$1:$10</definedName>
    <definedName name="_xlnm.Print_Titles" localSheetId="1">'Nota Spese Estero (2)'!$1:$10</definedName>
    <definedName name="_xlnm.Print_Titles" localSheetId="2">'Nota Spese Italia'!$7:$10</definedName>
  </definedNames>
  <calcPr calcId="125725"/>
</workbook>
</file>

<file path=xl/calcChain.xml><?xml version="1.0" encoding="utf-8"?>
<calcChain xmlns="http://schemas.openxmlformats.org/spreadsheetml/2006/main">
  <c r="O7" i="1"/>
  <c r="P1"/>
  <c r="N7"/>
  <c r="M7"/>
  <c r="L7"/>
  <c r="K7"/>
  <c r="J7"/>
  <c r="I7"/>
  <c r="N11"/>
  <c r="P3"/>
  <c r="P40" i="5" l="1"/>
  <c r="H40"/>
  <c r="N40" s="1"/>
  <c r="P39"/>
  <c r="N39"/>
  <c r="H39"/>
  <c r="P38"/>
  <c r="H38"/>
  <c r="N38" s="1"/>
  <c r="P37"/>
  <c r="N37"/>
  <c r="H37"/>
  <c r="P36"/>
  <c r="H36"/>
  <c r="N36" s="1"/>
  <c r="P35"/>
  <c r="N35"/>
  <c r="H35"/>
  <c r="P34"/>
  <c r="H34"/>
  <c r="N34" s="1"/>
  <c r="P33"/>
  <c r="N33"/>
  <c r="H33"/>
  <c r="P32"/>
  <c r="H32"/>
  <c r="N32" s="1"/>
  <c r="P31"/>
  <c r="N31"/>
  <c r="H31"/>
  <c r="P30"/>
  <c r="H30"/>
  <c r="N30" s="1"/>
  <c r="P29"/>
  <c r="N29"/>
  <c r="H29"/>
  <c r="P28"/>
  <c r="H28"/>
  <c r="N28" s="1"/>
  <c r="P27"/>
  <c r="N27"/>
  <c r="H27"/>
  <c r="P26"/>
  <c r="H26"/>
  <c r="N26" s="1"/>
  <c r="P25"/>
  <c r="N25"/>
  <c r="H25"/>
  <c r="P24"/>
  <c r="H24"/>
  <c r="N24" s="1"/>
  <c r="P23"/>
  <c r="N23"/>
  <c r="H23"/>
  <c r="P22"/>
  <c r="H22"/>
  <c r="N22" s="1"/>
  <c r="P21"/>
  <c r="N21"/>
  <c r="H21"/>
  <c r="P20"/>
  <c r="H20"/>
  <c r="N20" s="1"/>
  <c r="P19"/>
  <c r="H19"/>
  <c r="N19" s="1"/>
  <c r="P18"/>
  <c r="H18"/>
  <c r="N18" s="1"/>
  <c r="P17"/>
  <c r="N17"/>
  <c r="H17"/>
  <c r="P16"/>
  <c r="H16"/>
  <c r="N16" s="1"/>
  <c r="P15"/>
  <c r="N15"/>
  <c r="H15"/>
  <c r="P14"/>
  <c r="H14"/>
  <c r="N14" s="1"/>
  <c r="P13"/>
  <c r="N13"/>
  <c r="H13"/>
  <c r="P12"/>
  <c r="H12"/>
  <c r="N12" s="1"/>
  <c r="P11"/>
  <c r="H11"/>
  <c r="N11" s="1"/>
  <c r="O7"/>
  <c r="P3" s="1"/>
  <c r="M7"/>
  <c r="L7"/>
  <c r="K7"/>
  <c r="J7"/>
  <c r="P1" s="1"/>
  <c r="I7"/>
  <c r="H7"/>
  <c r="G7"/>
  <c r="N7" l="1"/>
  <c r="P5"/>
  <c r="P7"/>
  <c r="M1"/>
  <c r="H11" i="1"/>
  <c r="P88"/>
  <c r="H88"/>
  <c r="N88" s="1"/>
  <c r="P87"/>
  <c r="H87"/>
  <c r="N87" s="1"/>
  <c r="P86"/>
  <c r="H86"/>
  <c r="N86" s="1"/>
  <c r="P85"/>
  <c r="N85"/>
  <c r="H85"/>
  <c r="P84"/>
  <c r="H84"/>
  <c r="N84" s="1"/>
  <c r="O7" i="3"/>
  <c r="P3" s="1"/>
  <c r="M7"/>
  <c r="L7"/>
  <c r="K7"/>
  <c r="J7"/>
  <c r="I7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H11"/>
  <c r="H12"/>
  <c r="H12" i="1"/>
  <c r="P11" i="3"/>
  <c r="P11" i="1"/>
  <c r="N12" i="3"/>
  <c r="N11"/>
  <c r="P83" i="1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G7"/>
  <c r="H7" i="3" l="1"/>
  <c r="P1" s="1"/>
  <c r="P5" s="1"/>
  <c r="H7" i="1"/>
  <c r="P5" s="1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G7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<sst xmlns="http://schemas.openxmlformats.org/spreadsheetml/2006/main" count="199" uniqueCount="76">
  <si>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</si>
  <si>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</si>
  <si>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</si>
  <si>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</si>
  <si>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</si>
  <si>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</si>
  <si>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</si>
  <si>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</si>
  <si>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</si>
  <si>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</si>
  <si>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</si>
  <si>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</si>
  <si>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</si>
  <si>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</si>
  <si>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</si>
  <si>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</si>
  <si>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</si>
  <si>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</si>
  <si>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</si>
  <si>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</si>
  <si>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</si>
  <si>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</si>
  <si>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</si>
  <si>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</si>
  <si>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</si>
  <si>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</si>
  <si>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</si>
  <si>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</si>
  <si>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</si>
  <si>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</si>
  <si>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</si>
  <si>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</si>
  <si>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</si>
  <si>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</si>
  <si>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</si>
  <si>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</si>
  <si>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</si>
  <si>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</si>
  <si>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</si>
  <si>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</si>
  <si>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</si>
  <si>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</si>
  <si>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</si>
  <si>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</si>
  <si>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</si>
  <si>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uzbekistan</t>
  </si>
  <si>
    <t>regali cioccolata</t>
  </si>
  <si>
    <t>milano</t>
  </si>
  <si>
    <t>regalistatuine duomo e portachiavi</t>
  </si>
  <si>
    <t>regali buste</t>
  </si>
  <si>
    <t>Fulvio de Giovanni</t>
  </si>
  <si>
    <t>Marco Valleri</t>
  </si>
  <si>
    <t>04_01</t>
  </si>
  <si>
    <t>regali grappa</t>
  </si>
  <si>
    <t>milano malpensa</t>
  </si>
  <si>
    <t>pasto</t>
  </si>
  <si>
    <t>ricarica tel per demo</t>
  </si>
  <si>
    <t>securebag</t>
  </si>
  <si>
    <t>autostrada andata</t>
  </si>
  <si>
    <t>pasto X2</t>
  </si>
  <si>
    <t>parcheggio malpensa</t>
  </si>
  <si>
    <t xml:space="preserve"> parcheggio milano</t>
  </si>
  <si>
    <t>parcheggio milano</t>
  </si>
  <si>
    <t>autostrada ritorno</t>
  </si>
  <si>
    <t>(importi in Valuta  Sum Uzbeco)</t>
  </si>
  <si>
    <t>benzina andata</t>
  </si>
  <si>
    <t>benzina ritorno</t>
  </si>
  <si>
    <t>(importi in Valuta  US Dollar)</t>
  </si>
  <si>
    <t>extra hotel X2</t>
  </si>
  <si>
    <t>Uzbekistan</t>
  </si>
  <si>
    <t>Dollaro USA</t>
  </si>
  <si>
    <t>modem per demo</t>
  </si>
  <si>
    <t>sum uzbeco</t>
  </si>
  <si>
    <t>mance ristoranti X2</t>
  </si>
  <si>
    <t>monaco</t>
  </si>
  <si>
    <t>Pagato con carta credito Superflash A1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</si>
</sst>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9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38" fontId="1" fillId="0" borderId="78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8" fontId="2" fillId="0" borderId="65" xfId="0" applyNumberFormat="1" applyFont="1" applyBorder="1" applyAlignment="1" applyProtection="1">
      <alignment horizontal="right" vertical="center" wrapText="1"/>
    </xf>
    <xf numFmtId="4" fontId="1" fillId="11" borderId="25" xfId="0" applyNumberFormat="1" applyFont="1" applyFill="1" applyBorder="1" applyAlignment="1" applyProtection="1">
      <alignment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8" fontId="1" fillId="0" borderId="0" xfId="0" applyNumberFormat="1" applyFont="1" applyAlignment="1" applyProtection="1">
      <alignment vertical="center"/>
    </xf>
    <xf numFmtId="49" fontId="1" fillId="8" borderId="15" xfId="0" applyNumberFormat="1" applyFont="1" applyFill="1" applyBorder="1" applyAlignment="1" applyProtection="1">
      <alignment horizontal="left" vertical="center"/>
      <protection locked="0"/>
    </xf>
    <xf numFmtId="0" fontId="1" fillId="8" borderId="16" xfId="0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workbookViewId="0">
      <pane ySplit="5" topLeftCell="A6" activePane="bottomLeft" state="frozen"/>
      <selection pane="bottomLeft" activeCell="D5" sqref="D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50</v>
      </c>
      <c r="E1" s="112"/>
      <c r="F1" s="51" t="s">
        <v>41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160000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 t="s">
        <v>51</v>
      </c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27</v>
      </c>
      <c r="E3" s="112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160000</v>
      </c>
      <c r="Q5" s="13"/>
    </row>
    <row r="6" spans="1:18" s="8" customFormat="1" ht="43.5" customHeight="1" thickTop="1" thickBot="1">
      <c r="A6" s="4"/>
      <c r="B6" s="56" t="s">
        <v>64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" si="0">SUM(G11:G27)</f>
        <v>0</v>
      </c>
      <c r="H7" s="97">
        <f t="shared" ref="H7:O7" si="1">SUM(H11:H40)</f>
        <v>0</v>
      </c>
      <c r="I7" s="81">
        <f t="shared" si="1"/>
        <v>0</v>
      </c>
      <c r="J7" s="81">
        <f t="shared" si="1"/>
        <v>0</v>
      </c>
      <c r="K7" s="81">
        <f t="shared" si="1"/>
        <v>160000</v>
      </c>
      <c r="L7" s="81">
        <f t="shared" si="1"/>
        <v>0</v>
      </c>
      <c r="M7" s="82">
        <f t="shared" si="1"/>
        <v>0</v>
      </c>
      <c r="N7" s="80">
        <f t="shared" si="1"/>
        <v>160000</v>
      </c>
      <c r="O7" s="83">
        <f t="shared" si="1"/>
        <v>0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40641</v>
      </c>
      <c r="C11" s="29" t="s">
        <v>45</v>
      </c>
      <c r="D11" s="30" t="s">
        <v>71</v>
      </c>
      <c r="E11" s="30" t="s">
        <v>45</v>
      </c>
      <c r="F11" s="31" t="s">
        <v>72</v>
      </c>
      <c r="G11" s="95"/>
      <c r="H11" s="33">
        <f>IF($D$3="si",($G$5/$G$6*G11),IF($D$3="no",G11*$G$4,0))</f>
        <v>0</v>
      </c>
      <c r="I11" s="34"/>
      <c r="J11" s="35"/>
      <c r="K11" s="68">
        <v>60000</v>
      </c>
      <c r="L11" s="68"/>
      <c r="M11" s="38"/>
      <c r="N11" s="39">
        <f>SUM(H11:M11)</f>
        <v>60000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>
        <v>40644</v>
      </c>
      <c r="C12" s="44" t="s">
        <v>45</v>
      </c>
      <c r="D12" s="30" t="s">
        <v>73</v>
      </c>
      <c r="E12" s="30" t="s">
        <v>45</v>
      </c>
      <c r="F12" s="31" t="s">
        <v>72</v>
      </c>
      <c r="G12" s="32"/>
      <c r="H12" s="33">
        <f>IF($D$3="si",($G$5/$G$6*G12),IF($D$3="no",G12*$G$4,0))</f>
        <v>0</v>
      </c>
      <c r="I12" s="34"/>
      <c r="J12" s="35"/>
      <c r="K12" s="68">
        <v>100000</v>
      </c>
      <c r="L12" s="37"/>
      <c r="M12" s="38"/>
      <c r="N12" s="39">
        <f>SUM(H12:M12)</f>
        <v>100000</v>
      </c>
      <c r="O12" s="43"/>
      <c r="P12" s="41" t="str">
        <f t="shared" ref="P12:P27" si="2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3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4">SUM(H13:M13)</f>
        <v>0</v>
      </c>
      <c r="O13" s="43"/>
      <c r="P13" s="41" t="str">
        <f t="shared" si="2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35"/>
      <c r="K14" s="68"/>
      <c r="L14" s="37"/>
      <c r="M14" s="38"/>
      <c r="N14" s="39">
        <f t="shared" si="4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8"/>
      <c r="L15" s="37"/>
      <c r="M15" s="38"/>
      <c r="N15" s="39">
        <f t="shared" si="4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8"/>
      <c r="L16" s="37"/>
      <c r="M16" s="38"/>
      <c r="N16" s="39">
        <f t="shared" si="4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8"/>
      <c r="L17" s="37"/>
      <c r="M17" s="38"/>
      <c r="N17" s="39">
        <f t="shared" si="4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8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4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2">SUM(H32:M32)</f>
        <v>0</v>
      </c>
      <c r="O32" s="43"/>
      <c r="P32" s="41" t="str">
        <f t="shared" ref="P32:P39" si="13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1"/>
        <v>0</v>
      </c>
      <c r="I34" s="48"/>
      <c r="J34" s="36"/>
      <c r="K34" s="37"/>
      <c r="L34" s="37"/>
      <c r="M34" s="38"/>
      <c r="N34" s="39">
        <f t="shared" si="12"/>
        <v>0</v>
      </c>
      <c r="O34" s="43"/>
      <c r="P34" s="41" t="str">
        <f t="shared" si="1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1"/>
        <v>0</v>
      </c>
      <c r="I35" s="48"/>
      <c r="J35" s="36"/>
      <c r="K35" s="37"/>
      <c r="L35" s="37"/>
      <c r="M35" s="38"/>
      <c r="N35" s="39">
        <f t="shared" si="12"/>
        <v>0</v>
      </c>
      <c r="O35" s="43"/>
      <c r="P35" s="41" t="str">
        <f t="shared" si="1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1"/>
        <v>0</v>
      </c>
      <c r="I36" s="48"/>
      <c r="J36" s="36"/>
      <c r="K36" s="37"/>
      <c r="L36" s="37"/>
      <c r="M36" s="38"/>
      <c r="N36" s="39">
        <f t="shared" si="12"/>
        <v>0</v>
      </c>
      <c r="O36" s="43"/>
      <c r="P36" s="41" t="str">
        <f t="shared" si="1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1"/>
        <v>0</v>
      </c>
      <c r="I37" s="48"/>
      <c r="J37" s="36"/>
      <c r="K37" s="37"/>
      <c r="L37" s="37"/>
      <c r="M37" s="38"/>
      <c r="N37" s="39">
        <f t="shared" si="12"/>
        <v>0</v>
      </c>
      <c r="O37" s="43"/>
      <c r="P37" s="41" t="str">
        <f t="shared" si="1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1"/>
        <v>0</v>
      </c>
      <c r="I38" s="48"/>
      <c r="J38" s="36"/>
      <c r="K38" s="37"/>
      <c r="L38" s="37"/>
      <c r="M38" s="38"/>
      <c r="N38" s="39">
        <f t="shared" si="12"/>
        <v>0</v>
      </c>
      <c r="O38" s="43"/>
      <c r="P38" s="41" t="str">
        <f t="shared" si="1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ref="H40" si="14"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5">SUM(H40:M40)</f>
        <v>0</v>
      </c>
      <c r="O40" s="43"/>
      <c r="P40" s="41" t="str">
        <f t="shared" ref="P40" si="16">IF(F40="Milano","X","")</f>
        <v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>
      <c r="A42" s="60"/>
      <c r="B42" s="78" t="s">
        <v>42</v>
      </c>
      <c r="C42" s="78"/>
      <c r="D42" s="78"/>
      <c r="E42" s="61"/>
      <c r="F42" s="61"/>
      <c r="G42" s="78" t="s">
        <v>44</v>
      </c>
      <c r="H42" s="78"/>
      <c r="I42" s="78"/>
      <c r="J42" s="61"/>
      <c r="K42" s="61"/>
      <c r="L42" s="78" t="s">
        <v>43</v>
      </c>
      <c r="M42" s="78"/>
      <c r="N42" s="78"/>
      <c r="O42" s="61"/>
      <c r="P42" s="94"/>
      <c r="Q42" s="94"/>
      <c r="R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sqref="F19:F20 F23:F41">
      <formula1>1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workbookViewId="0">
      <pane ySplit="5" topLeftCell="A6" activePane="bottomLeft" state="frozen"/>
      <selection pane="bottomLeft" activeCell="D20" sqref="D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50</v>
      </c>
      <c r="E1" s="112"/>
      <c r="F1" s="51" t="s">
        <v>41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218.4</v>
      </c>
      <c r="Q1" s="3" t="s">
        <v>28</v>
      </c>
      <c r="R1" s="158">
        <v>151.31</v>
      </c>
    </row>
    <row r="2" spans="1:18" s="8" customFormat="1" ht="57.75" customHeight="1">
      <c r="A2" s="4"/>
      <c r="B2" s="113" t="s">
        <v>2</v>
      </c>
      <c r="C2" s="113"/>
      <c r="D2" s="112" t="s">
        <v>51</v>
      </c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27</v>
      </c>
      <c r="E3" s="112"/>
      <c r="N3" s="10" t="s">
        <v>4</v>
      </c>
      <c r="O3" s="11"/>
      <c r="P3" s="62">
        <f>+O7</f>
        <v>218.4</v>
      </c>
      <c r="Q3" s="13"/>
      <c r="R3" s="158">
        <v>151.31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67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" si="0">SUM(G11:G27)</f>
        <v>0</v>
      </c>
      <c r="H7" s="97">
        <f t="shared" ref="H7:O7" si="1">SUM(H11:H40)</f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218.4</v>
      </c>
      <c r="M7" s="82">
        <f t="shared" si="1"/>
        <v>0</v>
      </c>
      <c r="N7" s="80">
        <f t="shared" si="1"/>
        <v>218.4</v>
      </c>
      <c r="O7" s="83">
        <f t="shared" si="1"/>
        <v>218.4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40644</v>
      </c>
      <c r="C11" s="29" t="s">
        <v>45</v>
      </c>
      <c r="D11" s="30" t="s">
        <v>68</v>
      </c>
      <c r="E11" s="30" t="s">
        <v>69</v>
      </c>
      <c r="F11" s="31" t="s">
        <v>70</v>
      </c>
      <c r="G11" s="95"/>
      <c r="H11" s="33">
        <f>IF($D$3="si",($G$5/$G$6*G11),IF($D$3="no",G11*$G$4,0))</f>
        <v>0</v>
      </c>
      <c r="I11" s="34"/>
      <c r="J11" s="35"/>
      <c r="K11" s="68"/>
      <c r="L11" s="68">
        <v>218.4</v>
      </c>
      <c r="M11" s="38"/>
      <c r="N11" s="39">
        <f>SUM(H11:M11)</f>
        <v>218.4</v>
      </c>
      <c r="O11" s="156">
        <v>218.4</v>
      </c>
      <c r="P11" s="41" t="str">
        <f>IF(F11="Milano","X","")</f>
        <v/>
      </c>
      <c r="Q11" s="2"/>
      <c r="R11" s="155">
        <v>151.31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40" si="2">IF(F12="Milano","X","")</f>
        <v/>
      </c>
      <c r="Q12" s="2"/>
      <c r="R12" s="74"/>
    </row>
    <row r="13" spans="1:18" ht="30" customHeight="1">
      <c r="A13" s="42">
        <v>3</v>
      </c>
      <c r="B13" s="28"/>
      <c r="C13" s="159" t="s">
        <v>75</v>
      </c>
      <c r="D13" s="160"/>
      <c r="E13" s="30"/>
      <c r="F13" s="31"/>
      <c r="G13" s="32"/>
      <c r="H13" s="33">
        <f t="shared" ref="H13:H40" si="3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4">SUM(H13:M13)</f>
        <v>0</v>
      </c>
      <c r="O13" s="43"/>
      <c r="P13" s="41" t="str">
        <f t="shared" si="2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157"/>
      <c r="K14" s="68"/>
      <c r="L14" s="37"/>
      <c r="M14" s="38"/>
      <c r="N14" s="39">
        <f t="shared" si="4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8"/>
      <c r="L15" s="37"/>
      <c r="M15" s="38"/>
      <c r="N15" s="39">
        <f t="shared" si="4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8"/>
      <c r="L16" s="37"/>
      <c r="M16" s="38"/>
      <c r="N16" s="39">
        <f t="shared" si="4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8"/>
      <c r="L17" s="37"/>
      <c r="M17" s="38"/>
      <c r="N17" s="39">
        <f t="shared" si="4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8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4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t="shared" ref="N28:N38" si="5">SUM(H28:M28)</f>
        <v>0</v>
      </c>
      <c r="O28" s="43"/>
      <c r="P28" s="41" t="str">
        <f t="shared" si="2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5"/>
        <v>0</v>
      </c>
      <c r="O29" s="43"/>
      <c r="P29" s="41" t="str">
        <f t="shared" si="2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2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2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2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3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 t="str">
        <f t="shared" si="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3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 t="str">
        <f t="shared" si="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3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 t="str">
        <f t="shared" si="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3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 t="str">
        <f t="shared" si="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3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 t="str">
        <f t="shared" si="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3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3"/>
        <v>0</v>
      </c>
      <c r="I40" s="48"/>
      <c r="J40" s="36"/>
      <c r="K40" s="37"/>
      <c r="L40" s="37"/>
      <c r="M40" s="38"/>
      <c r="N40" s="39">
        <f t="shared" ref="N40" si="6">SUM(H40:M40)</f>
        <v>0</v>
      </c>
      <c r="O40" s="43"/>
      <c r="P40" s="41" t="str">
        <f t="shared" si="2"/>
        <v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>
      <c r="A42" s="60"/>
      <c r="B42" s="78" t="s">
        <v>42</v>
      </c>
      <c r="C42" s="78"/>
      <c r="D42" s="78"/>
      <c r="E42" s="61"/>
      <c r="F42" s="61"/>
      <c r="G42" s="78" t="s">
        <v>44</v>
      </c>
      <c r="H42" s="78"/>
      <c r="I42" s="78"/>
      <c r="J42" s="61"/>
      <c r="K42" s="61"/>
      <c r="L42" s="78" t="s">
        <v>43</v>
      </c>
      <c r="M42" s="78"/>
      <c r="N42" s="78"/>
      <c r="O42" s="61"/>
      <c r="P42" s="94"/>
      <c r="Q42" s="94"/>
      <c r="R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type="textLength" operator="greaterThan" sqref="F19:F20 F23:F41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allowBlank="1" sqref="C21 C23:C41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view="pageBreakPreview" zoomScale="50" zoomScaleSheetLayoutView="50" workbookViewId="0">
      <pane ySplit="5" topLeftCell="A6" activePane="bottomLeft" state="frozen"/>
      <selection pane="bottomLeft" activeCell="Q7" sqref="Q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50</v>
      </c>
      <c r="F1" s="112"/>
      <c r="G1" s="51" t="s">
        <v>41</v>
      </c>
      <c r="H1" s="50">
        <v>40634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376.19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 t="s">
        <v>51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146.5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0.27100000000000002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1.56</v>
      </c>
      <c r="N5" s="120" t="s">
        <v>8</v>
      </c>
      <c r="O5" s="120"/>
      <c r="P5" s="22">
        <f>P1-P2-P3-P4</f>
        <v>229.69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0.32600000000000001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" si="0">SUM(G11:G83)</f>
        <v>120.7</v>
      </c>
      <c r="H7" s="25">
        <f t="shared" ref="H7" si="1">SUM(H11:H83)</f>
        <v>0</v>
      </c>
      <c r="I7" s="65">
        <f t="shared" ref="I7:O7" si="2">SUM(I11:I88)</f>
        <v>67.099999999999994</v>
      </c>
      <c r="J7" s="71">
        <f t="shared" si="2"/>
        <v>9</v>
      </c>
      <c r="K7" s="66">
        <f t="shared" si="2"/>
        <v>240.64</v>
      </c>
      <c r="L7" s="66">
        <f t="shared" si="2"/>
        <v>0</v>
      </c>
      <c r="M7" s="66">
        <f t="shared" si="2"/>
        <v>59.45</v>
      </c>
      <c r="N7" s="66">
        <f t="shared" si="2"/>
        <v>376.19</v>
      </c>
      <c r="O7" s="67">
        <f t="shared" si="2"/>
        <v>146.5</v>
      </c>
      <c r="P7" s="13">
        <f>+N7-SUM(I7:M7)</f>
        <v>0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39" t="s">
        <v>35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37</v>
      </c>
      <c r="J9" s="124"/>
      <c r="K9" s="124" t="s">
        <v>36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40634</v>
      </c>
      <c r="C11" s="29" t="s">
        <v>45</v>
      </c>
      <c r="D11" s="29" t="s">
        <v>46</v>
      </c>
      <c r="E11" s="69"/>
      <c r="F11" s="69" t="s">
        <v>47</v>
      </c>
      <c r="G11" s="100"/>
      <c r="H11" s="107">
        <f>IF($E$3="si",($H$5/$H$6*G11),IF($E$3="no",G11*$H$4,0))</f>
        <v>0</v>
      </c>
      <c r="I11" s="72"/>
      <c r="J11" s="72"/>
      <c r="K11" s="72">
        <v>46.64</v>
      </c>
      <c r="L11" s="35"/>
      <c r="M11" s="37"/>
      <c r="N11" s="39">
        <f>SUM(H11:M11)</f>
        <v>46.64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40634</v>
      </c>
      <c r="C12" s="29" t="s">
        <v>45</v>
      </c>
      <c r="D12" s="44" t="s">
        <v>61</v>
      </c>
      <c r="E12" s="69"/>
      <c r="F12" s="69" t="s">
        <v>47</v>
      </c>
      <c r="G12" s="101"/>
      <c r="H12" s="107">
        <f>IF($E$3="si",($H$5/$H$6*G12),IF($E$3="no",G12*$H$4,0))</f>
        <v>0</v>
      </c>
      <c r="I12" s="72">
        <v>24.5</v>
      </c>
      <c r="J12" s="72"/>
      <c r="K12" s="72"/>
      <c r="L12" s="35"/>
      <c r="M12" s="37"/>
      <c r="N12" s="39">
        <f>SUM(H12:M12)</f>
        <v>24.5</v>
      </c>
      <c r="O12" s="43"/>
      <c r="P12" s="41" t="str">
        <f t="shared" ref="P12:P83" si="3">IF($F12="Milano","X","")</f>
        <v>X</v>
      </c>
      <c r="R12" s="2"/>
    </row>
    <row r="13" spans="1:19" ht="30" customHeight="1">
      <c r="A13" s="42">
        <v>3</v>
      </c>
      <c r="B13" s="47">
        <v>40635</v>
      </c>
      <c r="C13" s="29" t="s">
        <v>45</v>
      </c>
      <c r="D13" s="29" t="s">
        <v>48</v>
      </c>
      <c r="E13" s="69"/>
      <c r="F13" s="69" t="s">
        <v>47</v>
      </c>
      <c r="G13" s="101"/>
      <c r="H13" s="107">
        <f t="shared" ref="H13:H83" si="4">IF($E$3="si",($H$5/$H$6*G13),IF($E$3="no",G13*$H$4,0))</f>
        <v>0</v>
      </c>
      <c r="I13" s="72"/>
      <c r="J13" s="72"/>
      <c r="K13" s="72">
        <v>72</v>
      </c>
      <c r="L13" s="35"/>
      <c r="M13" s="37"/>
      <c r="N13" s="39">
        <f t="shared" ref="N13:N18" si="5">SUM(H13:M13)</f>
        <v>72</v>
      </c>
      <c r="O13" s="43"/>
      <c r="P13" s="41" t="str">
        <f t="shared" si="3"/>
        <v>X</v>
      </c>
      <c r="R13" s="2"/>
    </row>
    <row r="14" spans="1:19" ht="30" customHeight="1">
      <c r="A14" s="42">
        <v>4</v>
      </c>
      <c r="B14" s="47">
        <v>40635</v>
      </c>
      <c r="C14" s="29" t="s">
        <v>45</v>
      </c>
      <c r="D14" s="29" t="s">
        <v>49</v>
      </c>
      <c r="E14" s="69"/>
      <c r="F14" s="69" t="s">
        <v>47</v>
      </c>
      <c r="G14" s="101"/>
      <c r="H14" s="107">
        <f t="shared" si="4"/>
        <v>0</v>
      </c>
      <c r="I14" s="72"/>
      <c r="J14" s="72"/>
      <c r="K14" s="72">
        <v>29</v>
      </c>
      <c r="L14" s="35"/>
      <c r="M14" s="37"/>
      <c r="N14" s="39">
        <f t="shared" si="5"/>
        <v>29</v>
      </c>
      <c r="O14" s="43"/>
      <c r="P14" s="41" t="str">
        <f t="shared" si="3"/>
        <v>X</v>
      </c>
      <c r="R14" s="2"/>
    </row>
    <row r="15" spans="1:19" ht="30" customHeight="1">
      <c r="A15" s="42">
        <v>5</v>
      </c>
      <c r="B15" s="28">
        <v>40636</v>
      </c>
      <c r="C15" s="29" t="s">
        <v>45</v>
      </c>
      <c r="D15" s="29" t="s">
        <v>53</v>
      </c>
      <c r="E15" s="69"/>
      <c r="F15" s="69" t="s">
        <v>54</v>
      </c>
      <c r="G15" s="101"/>
      <c r="H15" s="107">
        <f t="shared" si="4"/>
        <v>0</v>
      </c>
      <c r="I15" s="72"/>
      <c r="J15" s="72"/>
      <c r="K15" s="72">
        <v>48</v>
      </c>
      <c r="L15" s="35"/>
      <c r="M15" s="37"/>
      <c r="N15" s="39">
        <f t="shared" si="5"/>
        <v>48</v>
      </c>
      <c r="O15" s="43">
        <v>48</v>
      </c>
      <c r="P15" s="41" t="str">
        <f t="shared" si="3"/>
        <v/>
      </c>
      <c r="R15" s="2"/>
    </row>
    <row r="16" spans="1:19" ht="30" customHeight="1">
      <c r="A16" s="42">
        <v>6</v>
      </c>
      <c r="B16" s="28">
        <v>40636</v>
      </c>
      <c r="C16" s="29" t="s">
        <v>45</v>
      </c>
      <c r="D16" s="29" t="s">
        <v>55</v>
      </c>
      <c r="E16" s="69"/>
      <c r="F16" s="69" t="s">
        <v>54</v>
      </c>
      <c r="G16" s="101"/>
      <c r="H16" s="107">
        <f t="shared" si="4"/>
        <v>0</v>
      </c>
      <c r="I16" s="72"/>
      <c r="J16" s="72"/>
      <c r="K16" s="34"/>
      <c r="L16" s="35"/>
      <c r="M16" s="37">
        <v>10.5</v>
      </c>
      <c r="N16" s="39">
        <f t="shared" si="5"/>
        <v>10.5</v>
      </c>
      <c r="O16" s="43">
        <v>10.5</v>
      </c>
      <c r="P16" s="41" t="str">
        <f t="shared" si="3"/>
        <v/>
      </c>
      <c r="R16" s="2"/>
    </row>
    <row r="17" spans="1:18" ht="30" customHeight="1">
      <c r="A17" s="42">
        <v>7</v>
      </c>
      <c r="B17" s="28">
        <v>40636</v>
      </c>
      <c r="C17" s="29" t="s">
        <v>45</v>
      </c>
      <c r="D17" s="29" t="s">
        <v>56</v>
      </c>
      <c r="E17" s="69"/>
      <c r="F17" s="69" t="s">
        <v>54</v>
      </c>
      <c r="G17" s="101"/>
      <c r="H17" s="107">
        <f t="shared" si="4"/>
        <v>0</v>
      </c>
      <c r="I17" s="72"/>
      <c r="J17" s="72"/>
      <c r="K17" s="34">
        <v>45</v>
      </c>
      <c r="L17" s="35"/>
      <c r="M17" s="37"/>
      <c r="N17" s="39">
        <f t="shared" si="5"/>
        <v>45</v>
      </c>
      <c r="O17" s="43">
        <v>45</v>
      </c>
      <c r="P17" s="41" t="str">
        <f t="shared" si="3"/>
        <v/>
      </c>
      <c r="R17" s="2"/>
    </row>
    <row r="18" spans="1:18" ht="30" customHeight="1">
      <c r="A18" s="42">
        <v>8</v>
      </c>
      <c r="B18" s="28">
        <v>40636</v>
      </c>
      <c r="C18" s="29" t="s">
        <v>45</v>
      </c>
      <c r="D18" s="29" t="s">
        <v>57</v>
      </c>
      <c r="E18" s="69"/>
      <c r="F18" s="69" t="s">
        <v>54</v>
      </c>
      <c r="G18" s="101"/>
      <c r="H18" s="107">
        <f t="shared" si="4"/>
        <v>0</v>
      </c>
      <c r="I18" s="72"/>
      <c r="J18" s="72">
        <v>9</v>
      </c>
      <c r="K18" s="34"/>
      <c r="L18" s="35"/>
      <c r="M18" s="35"/>
      <c r="N18" s="39">
        <f t="shared" si="5"/>
        <v>9</v>
      </c>
      <c r="O18" s="43">
        <v>9</v>
      </c>
      <c r="P18" s="41" t="str">
        <f t="shared" si="3"/>
        <v/>
      </c>
      <c r="R18" s="2"/>
    </row>
    <row r="19" spans="1:18" ht="30" customHeight="1">
      <c r="A19" s="42">
        <v>9</v>
      </c>
      <c r="B19" s="28">
        <v>40636</v>
      </c>
      <c r="C19" s="29" t="s">
        <v>45</v>
      </c>
      <c r="D19" s="44" t="s">
        <v>58</v>
      </c>
      <c r="E19" s="69"/>
      <c r="F19" s="69" t="s">
        <v>54</v>
      </c>
      <c r="G19" s="102"/>
      <c r="H19" s="107">
        <f t="shared" si="4"/>
        <v>0</v>
      </c>
      <c r="I19" s="72">
        <v>2.2999999999999998</v>
      </c>
      <c r="J19" s="72"/>
      <c r="K19" s="34"/>
      <c r="L19" s="35"/>
      <c r="M19" s="35"/>
      <c r="N19" s="39">
        <f t="shared" ref="N19:N83" si="6">SUM(H19:M19)</f>
        <v>2.2999999999999998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>
        <v>40636</v>
      </c>
      <c r="C20" s="29" t="s">
        <v>45</v>
      </c>
      <c r="D20" s="44" t="s">
        <v>59</v>
      </c>
      <c r="E20" s="69"/>
      <c r="F20" s="69" t="s">
        <v>74</v>
      </c>
      <c r="G20" s="102"/>
      <c r="H20" s="107">
        <f t="shared" si="4"/>
        <v>0</v>
      </c>
      <c r="I20" s="72"/>
      <c r="J20" s="72"/>
      <c r="K20" s="34"/>
      <c r="L20" s="35"/>
      <c r="M20" s="35">
        <v>32.200000000000003</v>
      </c>
      <c r="N20" s="39">
        <f t="shared" si="6"/>
        <v>32.200000000000003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>
        <v>40636</v>
      </c>
      <c r="C21" s="29" t="s">
        <v>45</v>
      </c>
      <c r="D21" s="44" t="s">
        <v>60</v>
      </c>
      <c r="E21" s="69"/>
      <c r="F21" s="69" t="s">
        <v>54</v>
      </c>
      <c r="G21" s="102"/>
      <c r="H21" s="107">
        <f t="shared" si="4"/>
        <v>0</v>
      </c>
      <c r="I21" s="72">
        <v>34</v>
      </c>
      <c r="J21" s="72"/>
      <c r="K21" s="34"/>
      <c r="L21" s="35"/>
      <c r="M21" s="35"/>
      <c r="N21" s="39">
        <f t="shared" si="6"/>
        <v>34</v>
      </c>
      <c r="O21" s="43">
        <v>34</v>
      </c>
      <c r="P21" s="41" t="str">
        <f t="shared" si="3"/>
        <v/>
      </c>
      <c r="R21" s="2"/>
    </row>
    <row r="22" spans="1:18" ht="30" customHeight="1">
      <c r="A22" s="42">
        <v>12</v>
      </c>
      <c r="B22" s="28">
        <v>40644</v>
      </c>
      <c r="C22" s="29" t="s">
        <v>45</v>
      </c>
      <c r="D22" s="44" t="s">
        <v>55</v>
      </c>
      <c r="E22" s="69"/>
      <c r="F22" s="69" t="s">
        <v>54</v>
      </c>
      <c r="G22" s="102"/>
      <c r="H22" s="107">
        <f t="shared" si="4"/>
        <v>0</v>
      </c>
      <c r="I22" s="72"/>
      <c r="J22" s="72"/>
      <c r="K22" s="34"/>
      <c r="L22" s="35"/>
      <c r="M22" s="35">
        <v>16.75</v>
      </c>
      <c r="N22" s="39">
        <f t="shared" si="6"/>
        <v>16.75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>
        <v>40644</v>
      </c>
      <c r="C23" s="29" t="s">
        <v>45</v>
      </c>
      <c r="D23" s="44" t="s">
        <v>62</v>
      </c>
      <c r="E23" s="69"/>
      <c r="F23" s="69" t="s">
        <v>47</v>
      </c>
      <c r="G23" s="102"/>
      <c r="H23" s="107">
        <f t="shared" si="4"/>
        <v>0</v>
      </c>
      <c r="I23" s="72">
        <v>4</v>
      </c>
      <c r="J23" s="72"/>
      <c r="K23" s="34"/>
      <c r="L23" s="35"/>
      <c r="M23" s="35"/>
      <c r="N23" s="39">
        <f t="shared" si="6"/>
        <v>4</v>
      </c>
      <c r="O23" s="43"/>
      <c r="P23" s="41" t="str">
        <f t="shared" si="3"/>
        <v>X</v>
      </c>
      <c r="R23" s="2"/>
    </row>
    <row r="24" spans="1:18" ht="30" customHeight="1">
      <c r="A24" s="42">
        <v>14</v>
      </c>
      <c r="B24" s="28">
        <v>40644</v>
      </c>
      <c r="C24" s="29" t="s">
        <v>45</v>
      </c>
      <c r="D24" s="44" t="s">
        <v>63</v>
      </c>
      <c r="E24" s="69"/>
      <c r="F24" s="69"/>
      <c r="G24" s="102"/>
      <c r="H24" s="107"/>
      <c r="I24" s="72">
        <v>2.2999999999999998</v>
      </c>
      <c r="J24" s="72"/>
      <c r="K24" s="34"/>
      <c r="L24" s="35"/>
      <c r="M24" s="35"/>
      <c r="N24" s="39">
        <f t="shared" si="6"/>
        <v>2.2999999999999998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>
        <v>40636</v>
      </c>
      <c r="C25" s="29" t="s">
        <v>45</v>
      </c>
      <c r="D25" s="44" t="s">
        <v>65</v>
      </c>
      <c r="E25" s="69"/>
      <c r="F25" s="69" t="s">
        <v>47</v>
      </c>
      <c r="G25" s="102">
        <v>60.2</v>
      </c>
      <c r="H25" s="107"/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3"/>
        <v>X</v>
      </c>
      <c r="R25" s="2"/>
    </row>
    <row r="26" spans="1:18" ht="30" customHeight="1">
      <c r="A26" s="42">
        <v>16</v>
      </c>
      <c r="B26" s="28">
        <v>40644</v>
      </c>
      <c r="C26" s="29" t="s">
        <v>45</v>
      </c>
      <c r="D26" s="44" t="s">
        <v>66</v>
      </c>
      <c r="E26" s="69"/>
      <c r="F26" s="69"/>
      <c r="G26" s="102">
        <v>60.5</v>
      </c>
      <c r="H26" s="107"/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7"/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7"/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7"/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7"/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7"/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7"/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7"/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7"/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3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7"/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/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/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/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/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/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/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/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/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/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/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/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/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si="4"/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3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ref="H84:H88" si="7">IF($D$3="si",($G$5/$G$6*G84),IF($D$3="no",G84*$G$4,0))</f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 thickBot="1">
      <c r="A88" s="42">
        <v>30</v>
      </c>
      <c r="B88" s="47"/>
      <c r="C88" s="44"/>
      <c r="D88" s="49"/>
      <c r="E88" s="45"/>
      <c r="F88" s="46"/>
      <c r="G88" s="106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89" spans="1:18" ht="30" customHeight="1" thickTop="1">
      <c r="A89" s="84"/>
      <c r="B89" s="85"/>
      <c r="C89" s="86"/>
      <c r="D89" s="87"/>
      <c r="E89" s="87"/>
      <c r="F89" s="88"/>
      <c r="G89" s="89"/>
      <c r="H89" s="90"/>
      <c r="I89" s="91"/>
      <c r="J89" s="91"/>
      <c r="K89" s="91"/>
      <c r="L89" s="91"/>
      <c r="M89" s="91"/>
      <c r="N89" s="92"/>
      <c r="O89" s="93"/>
      <c r="P89" s="94"/>
      <c r="Q89" s="94"/>
      <c r="R89" s="2"/>
    </row>
    <row r="90" spans="1:18">
      <c r="A90" s="60"/>
      <c r="B90" s="78" t="s">
        <v>42</v>
      </c>
      <c r="C90" s="78"/>
      <c r="D90" s="78"/>
      <c r="E90" s="61"/>
      <c r="F90" s="61"/>
      <c r="G90" s="78" t="s">
        <v>44</v>
      </c>
      <c r="H90" s="78"/>
      <c r="I90" s="78"/>
      <c r="J90" s="61"/>
      <c r="K90" s="61"/>
      <c r="L90" s="78" t="s">
        <v>43</v>
      </c>
      <c r="M90" s="78"/>
      <c r="N90" s="78"/>
      <c r="O90" s="61"/>
      <c r="P90" s="94"/>
      <c r="Q90" s="94"/>
      <c r="R90" s="2"/>
    </row>
    <row r="91" spans="1:18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94"/>
      <c r="Q91" s="94"/>
      <c r="R91" s="94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9">
      <formula1>0</formula1>
      <formula2>0</formula2>
    </dataValidation>
    <dataValidation type="decimal" operator="greaterThanOrEqual" allowBlank="1" showErrorMessage="1" errorTitle="Valore" error="Inserire un numero maggiore o uguale a 0 (zero)!" sqref="L11:M83 K12:K15 H12:J83 H84:M89 H11:K11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 D84:E89">
      <formula1>1</formula1>
      <formula2>0</formula2>
    </dataValidation>
    <dataValidation type="textLength" operator="greaterThan" sqref="G79:G83 G19:G76 F84:F89">
      <formula1>1</formula1>
      <formula2>0</formula2>
    </dataValidation>
    <dataValidation type="date" operator="greaterThanOrEqual" showErrorMessage="1" errorTitle="Data" error="Inserire una data superiore al 1/11/2000" sqref="B11:B14 B79:B89">
      <formula1>36831</formula1>
      <formula2>0</formula2>
    </dataValidation>
    <dataValidation type="textLength" operator="greaterThan" allowBlank="1" sqref="D12 D77 D79:D83 C84:C89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Estero</vt:lpstr>
      <vt:lpstr>Nota Spese Estero (2)</vt:lpstr>
      <vt:lpstr>Nota Spese Italia</vt:lpstr>
      <vt:lpstr>'Nota Spese Estero'!Area_stampa</vt:lpstr>
      <vt:lpstr>'Nota Spese Estero (2)'!Area_stampa</vt:lpstr>
      <vt:lpstr>'Nota Spese Italia'!Area_stampa</vt:lpstr>
      <vt:lpstr>'Nota Spese Estero'!Titoli_stampa</vt:lpstr>
      <vt:lpstr>'Nota Spese Estero (2)'!Titoli_stampa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2011-05-12T14:09:05Z</cp:lastPrinted>
  <dcterms:created xsi:type="dcterms:W3CDTF">2007-03-06T14:42:56Z</dcterms:created>
  <dcterms:modified xsi:type="dcterms:W3CDTF">2011-05-12T14:15:56Z</dcterms:modified>
</cp:coreProperties>
</file>