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  <sheet name="EGP" sheetId="3" r:id="rId2"/>
    <sheet name="LATS" sheetId="5" r:id="rId3"/>
    <sheet name="USD" sheetId="6" r:id="rId4"/>
  </sheets>
  <definedNames>
    <definedName name="_xlnm.Print_Area" localSheetId="1">EGP!$A$1:$R$46</definedName>
    <definedName name="_xlnm.Print_Area" localSheetId="2">LATS!$A$1:$R$60</definedName>
    <definedName name="_xlnm.Print_Area" localSheetId="0">'Nota Spese Italia'!$A$1:$S$135</definedName>
    <definedName name="_xlnm.Print_Area" localSheetId="3">USD!$A$1:$R$48</definedName>
    <definedName name="_xlnm.Print_Titles" localSheetId="1">EGP!$1:$10</definedName>
    <definedName name="_xlnm.Print_Titles" localSheetId="2">LATS!$1:$10</definedName>
    <definedName name="_xlnm.Print_Titles" localSheetId="0">'Nota Spese Italia'!$7:$10</definedName>
    <definedName name="_xlnm.Print_Titles" localSheetId="3">USD!$1:$10</definedName>
  </definedNames>
  <calcPr calcId="125725"/>
</workbook>
</file>

<file path=xl/calcChain.xml><?xml version="1.0" encoding="utf-8"?>
<calcChain xmlns="http://schemas.openxmlformats.org/spreadsheetml/2006/main">
  <c r="O7" i="1"/>
  <c r="N7"/>
  <c r="M7"/>
  <c r="L7"/>
  <c r="K7"/>
  <c r="J7"/>
  <c r="I7"/>
  <c r="N98"/>
  <c r="R5" i="6"/>
  <c r="O7"/>
  <c r="P3" s="1"/>
  <c r="R3" i="3"/>
  <c r="R1"/>
  <c r="L7" i="6"/>
  <c r="K7"/>
  <c r="P43" l="1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H14"/>
  <c r="P12"/>
  <c r="H12"/>
  <c r="N12" s="1"/>
  <c r="H13"/>
  <c r="N13" s="1"/>
  <c r="H11"/>
  <c r="N11" s="1"/>
  <c r="N7" s="1"/>
  <c r="M7"/>
  <c r="J7"/>
  <c r="I7"/>
  <c r="G7"/>
  <c r="P55" i="5"/>
  <c r="N55"/>
  <c r="H55"/>
  <c r="P54"/>
  <c r="N54"/>
  <c r="H54"/>
  <c r="P53"/>
  <c r="H53"/>
  <c r="N53" s="1"/>
  <c r="P52"/>
  <c r="H52"/>
  <c r="N52" s="1"/>
  <c r="P51"/>
  <c r="N51"/>
  <c r="H51"/>
  <c r="P50"/>
  <c r="N50"/>
  <c r="H50"/>
  <c r="P49"/>
  <c r="H49"/>
  <c r="N49" s="1"/>
  <c r="P48"/>
  <c r="H48"/>
  <c r="N48" s="1"/>
  <c r="P47"/>
  <c r="N47"/>
  <c r="H47"/>
  <c r="P46"/>
  <c r="N46"/>
  <c r="H46"/>
  <c r="P45"/>
  <c r="H45"/>
  <c r="N45" s="1"/>
  <c r="P44"/>
  <c r="H44"/>
  <c r="N44" s="1"/>
  <c r="P43"/>
  <c r="N43"/>
  <c r="H43"/>
  <c r="P42"/>
  <c r="N42"/>
  <c r="H42"/>
  <c r="P41"/>
  <c r="H41"/>
  <c r="N41" s="1"/>
  <c r="P40"/>
  <c r="H40"/>
  <c r="N40" s="1"/>
  <c r="P39"/>
  <c r="H39"/>
  <c r="N39" s="1"/>
  <c r="P38"/>
  <c r="N38"/>
  <c r="H38"/>
  <c r="P37"/>
  <c r="H37"/>
  <c r="N37" s="1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N30"/>
  <c r="H30"/>
  <c r="P29"/>
  <c r="H29"/>
  <c r="N29" s="1"/>
  <c r="P28"/>
  <c r="H28"/>
  <c r="N28" s="1"/>
  <c r="P27"/>
  <c r="H27"/>
  <c r="N27" s="1"/>
  <c r="P26"/>
  <c r="N26"/>
  <c r="H26"/>
  <c r="P25"/>
  <c r="H25"/>
  <c r="N25" s="1"/>
  <c r="P24"/>
  <c r="H24"/>
  <c r="N24" s="1"/>
  <c r="P23"/>
  <c r="H23"/>
  <c r="N23" s="1"/>
  <c r="P22"/>
  <c r="N22"/>
  <c r="H22"/>
  <c r="P21"/>
  <c r="H21"/>
  <c r="N21" s="1"/>
  <c r="P20"/>
  <c r="H20"/>
  <c r="N20" s="1"/>
  <c r="P19"/>
  <c r="H19"/>
  <c r="N19" s="1"/>
  <c r="P18"/>
  <c r="N18"/>
  <c r="H18"/>
  <c r="P17"/>
  <c r="H17"/>
  <c r="N17" s="1"/>
  <c r="P16"/>
  <c r="H16"/>
  <c r="N16" s="1"/>
  <c r="P15"/>
  <c r="H15"/>
  <c r="N15" s="1"/>
  <c r="P14"/>
  <c r="N14"/>
  <c r="H14"/>
  <c r="P13"/>
  <c r="H13"/>
  <c r="N13" s="1"/>
  <c r="H12"/>
  <c r="N12" s="1"/>
  <c r="H11"/>
  <c r="H7" s="1"/>
  <c r="O7"/>
  <c r="P3" s="1"/>
  <c r="M7"/>
  <c r="L7"/>
  <c r="K7"/>
  <c r="J7"/>
  <c r="I7"/>
  <c r="G7"/>
  <c r="H7" i="6" l="1"/>
  <c r="P1" s="1"/>
  <c r="P5" s="1"/>
  <c r="P1" i="5"/>
  <c r="P5" s="1"/>
  <c r="N11"/>
  <c r="N7" s="1"/>
  <c r="P7" s="1"/>
  <c r="H110" i="1"/>
  <c r="P7" i="6" l="1"/>
  <c r="M1"/>
  <c r="M1" i="5"/>
  <c r="P105" i="1"/>
  <c r="H105"/>
  <c r="N105" s="1"/>
  <c r="P104"/>
  <c r="H104"/>
  <c r="N104" s="1"/>
  <c r="H12" i="3"/>
  <c r="H11" i="1"/>
  <c r="N11" s="1"/>
  <c r="H11" i="3"/>
  <c r="N11" s="1"/>
  <c r="H123" i="1"/>
  <c r="P129"/>
  <c r="H129"/>
  <c r="N129" s="1"/>
  <c r="O7" i="3"/>
  <c r="P3" s="1"/>
  <c r="M7"/>
  <c r="L7"/>
  <c r="K7"/>
  <c r="J7"/>
  <c r="I7"/>
  <c r="G7"/>
  <c r="H37"/>
  <c r="N37" s="1"/>
  <c r="H40"/>
  <c r="P41"/>
  <c r="H41"/>
  <c r="N41" s="1"/>
  <c r="H128" i="1"/>
  <c r="H127"/>
  <c r="H126"/>
  <c r="N126" s="1"/>
  <c r="H125"/>
  <c r="N125" s="1"/>
  <c r="H124"/>
  <c r="H122"/>
  <c r="H121"/>
  <c r="H120"/>
  <c r="N120" s="1"/>
  <c r="H119"/>
  <c r="H118"/>
  <c r="H117"/>
  <c r="H116"/>
  <c r="N116" s="1"/>
  <c r="H115"/>
  <c r="H114"/>
  <c r="H113"/>
  <c r="H112"/>
  <c r="N112" s="1"/>
  <c r="H111"/>
  <c r="H109"/>
  <c r="H108"/>
  <c r="N108" s="1"/>
  <c r="H107"/>
  <c r="H106"/>
  <c r="N106" s="1"/>
  <c r="H103"/>
  <c r="H102"/>
  <c r="H101"/>
  <c r="H100"/>
  <c r="N100" s="1"/>
  <c r="H99"/>
  <c r="H97"/>
  <c r="H96"/>
  <c r="H95"/>
  <c r="N95" s="1"/>
  <c r="H94"/>
  <c r="H93"/>
  <c r="H92"/>
  <c r="H91"/>
  <c r="N91" s="1"/>
  <c r="H90"/>
  <c r="H89"/>
  <c r="H88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P3"/>
  <c r="G7"/>
  <c r="P128"/>
  <c r="N128"/>
  <c r="P127"/>
  <c r="N127"/>
  <c r="P126"/>
  <c r="P125"/>
  <c r="P124"/>
  <c r="N124"/>
  <c r="P123"/>
  <c r="N123"/>
  <c r="P122"/>
  <c r="N122"/>
  <c r="P121"/>
  <c r="N121"/>
  <c r="P120"/>
  <c r="P119"/>
  <c r="N119"/>
  <c r="P118"/>
  <c r="N118"/>
  <c r="P117"/>
  <c r="N117"/>
  <c r="P116"/>
  <c r="P115"/>
  <c r="N115"/>
  <c r="P114"/>
  <c r="N114"/>
  <c r="P113"/>
  <c r="N113"/>
  <c r="P112"/>
  <c r="P111"/>
  <c r="N111"/>
  <c r="P110"/>
  <c r="N110"/>
  <c r="P109"/>
  <c r="N109"/>
  <c r="P108"/>
  <c r="P107"/>
  <c r="N107"/>
  <c r="P106"/>
  <c r="P103"/>
  <c r="N103"/>
  <c r="P102"/>
  <c r="N102"/>
  <c r="P101"/>
  <c r="N101"/>
  <c r="P100"/>
  <c r="P99"/>
  <c r="N99"/>
  <c r="P97"/>
  <c r="N97"/>
  <c r="P96"/>
  <c r="N96"/>
  <c r="P95"/>
  <c r="P94"/>
  <c r="N94"/>
  <c r="P93"/>
  <c r="N93"/>
  <c r="P92"/>
  <c r="N92"/>
  <c r="P91"/>
  <c r="P90"/>
  <c r="N90"/>
  <c r="P89"/>
  <c r="N89"/>
  <c r="P88"/>
  <c r="N88"/>
  <c r="P87"/>
  <c r="P86"/>
  <c r="N86"/>
  <c r="P85"/>
  <c r="N85"/>
  <c r="P84"/>
  <c r="P40" i="3"/>
  <c r="N40"/>
  <c r="P39"/>
  <c r="H39"/>
  <c r="N39" s="1"/>
  <c r="P38"/>
  <c r="H38"/>
  <c r="N38" s="1"/>
  <c r="P37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2" i="3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N73" i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P1" l="1"/>
  <c r="P5" s="1"/>
  <c r="N7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<sst xmlns="http://schemas.openxmlformats.org/spreadsheetml/2006/main" count="422" uniqueCount="96">
  <si>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</si>
  <si>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</si>
  <si>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</si>
  <si>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</si>
  <si>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</si>
  <si>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</si>
  <si>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</si>
  <si>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</si>
  <si>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</si>
  <si>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</si>
  <si>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</si>
  <si>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</si>
  <si>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</si>
  <si>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</si>
  <si>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</si>
  <si>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</si>
  <si>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</si>
  <si>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</si>
  <si>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</si>
  <si>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</si>
  <si>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</si>
  <si>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</si>
  <si>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</si>
  <si>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</si>
  <si>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</si>
  <si>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</si>
  <si>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</si>
  <si>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</si>
  <si>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</si>
  <si>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</si>
  <si>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</si>
  <si>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</si>
  <si>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</si>
  <si>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</si>
  <si>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</si>
  <si>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</si>
  <si>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</si>
  <si>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</si>
  <si>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</si>
  <si>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</si>
  <si>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</si>
  <si>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</si>
  <si>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</si>
  <si>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Firma Dipendente</t>
  </si>
  <si>
    <t>Autorizzazione Responsabile Amministrativo</t>
  </si>
  <si>
    <t>Verifica Amministrativa</t>
  </si>
  <si>
    <t>Fulvio de Giovanni</t>
  </si>
  <si>
    <t>12_11</t>
  </si>
  <si>
    <t>Marco Valleri</t>
  </si>
  <si>
    <t>delivery Egitto</t>
  </si>
  <si>
    <t>Milano</t>
  </si>
  <si>
    <t>Parking Malpensa</t>
  </si>
  <si>
    <t>casello A/R</t>
  </si>
  <si>
    <t>secure bag</t>
  </si>
  <si>
    <t>Milano-Malpensa A/R</t>
  </si>
  <si>
    <t>Milipol</t>
  </si>
  <si>
    <t>taxi</t>
  </si>
  <si>
    <t>Parigi</t>
  </si>
  <si>
    <t>metro</t>
  </si>
  <si>
    <t>Azure</t>
  </si>
  <si>
    <t>Pasti</t>
  </si>
  <si>
    <t>pasti</t>
  </si>
  <si>
    <t>ecc.bagaglio bettini</t>
  </si>
  <si>
    <t>biglietti partite</t>
  </si>
  <si>
    <t>Training Egitto</t>
  </si>
  <si>
    <t>(10 euro cash mancia)</t>
  </si>
  <si>
    <t>Bruxelles</t>
  </si>
  <si>
    <t>Gara Belgio</t>
  </si>
  <si>
    <t>HOTEL</t>
  </si>
  <si>
    <t>Trial Azure</t>
  </si>
  <si>
    <t>Hotel</t>
  </si>
  <si>
    <t>Passaporti</t>
  </si>
  <si>
    <t>Il Cairo</t>
  </si>
  <si>
    <t>parcheggio</t>
  </si>
  <si>
    <t>Demo Latvia</t>
  </si>
  <si>
    <t>ricarica Skype</t>
  </si>
  <si>
    <t>Egitto</t>
  </si>
  <si>
    <t>(importi in LIRE EGIZIANE)</t>
  </si>
  <si>
    <t>Lira Egiziana</t>
  </si>
  <si>
    <t>Extra Hotel</t>
  </si>
  <si>
    <t>(importi in LATS LETTONE)</t>
  </si>
  <si>
    <t>LATS LETTONE</t>
  </si>
  <si>
    <t>Demo Lettonia</t>
  </si>
  <si>
    <t>Lettonia</t>
  </si>
  <si>
    <t>11_11</t>
  </si>
  <si>
    <t>(importi in USD)</t>
  </si>
  <si>
    <t>Delivery Egitto</t>
  </si>
  <si>
    <t>spesa personale</t>
  </si>
  <si>
    <t>USD</t>
  </si>
  <si>
    <t>storno per reso</t>
  </si>
  <si>
    <t>Hotel Triumph</t>
  </si>
  <si>
    <t>Storno per reso (restituzione in contanti)</t>
  </si>
  <si>
    <t>EGP 3213</t>
  </si>
  <si>
    <t>pasto</t>
  </si>
  <si>
    <t>10_11</t>
  </si>
  <si>
    <t>Non pagati con carta, ma resituiti in contanti: spesa effettiva USD 40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</si>
</sst>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1" fontId="1" fillId="0" borderId="78" xfId="0" applyNumberFormat="1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8" fontId="2" fillId="0" borderId="65" xfId="0" applyNumberFormat="1" applyFont="1" applyBorder="1" applyAlignment="1" applyProtection="1">
      <alignment horizontal="right" vertical="center" wrapText="1"/>
    </xf>
    <xf numFmtId="8" fontId="1" fillId="0" borderId="0" xfId="0" applyNumberFormat="1" applyFont="1" applyAlignment="1" applyProtection="1">
      <alignment vertical="center"/>
    </xf>
    <xf numFmtId="0" fontId="2" fillId="8" borderId="25" xfId="0" applyFont="1" applyFill="1" applyBorder="1" applyAlignment="1" applyProtection="1">
      <alignment vertical="center" wrapText="1"/>
    </xf>
    <xf numFmtId="8" fontId="2" fillId="0" borderId="65" xfId="0" applyNumberFormat="1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5" zoomScaleSheetLayoutView="55" workbookViewId="0">
      <pane ySplit="5" topLeftCell="A6" activePane="bottomLeft" state="frozen"/>
      <selection pane="bottomLeft" activeCell="E19" sqref="E19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32" t="s">
        <v>0</v>
      </c>
      <c r="C1" s="132"/>
      <c r="D1" s="132"/>
      <c r="E1" s="133" t="s">
        <v>46</v>
      </c>
      <c r="F1" s="133"/>
      <c r="G1" s="51" t="s">
        <v>42</v>
      </c>
      <c r="H1" s="50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3434.6640000000002</v>
      </c>
      <c r="Q1" s="3" t="s">
        <v>28</v>
      </c>
    </row>
    <row r="2" spans="1:19" s="8" customFormat="1" ht="35.25" customHeight="1">
      <c r="A2" s="4"/>
      <c r="B2" s="134" t="s">
        <v>2</v>
      </c>
      <c r="C2" s="134"/>
      <c r="D2" s="134"/>
      <c r="E2" s="133" t="s">
        <v>48</v>
      </c>
      <c r="F2" s="133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4" t="s">
        <v>26</v>
      </c>
      <c r="C3" s="134"/>
      <c r="D3" s="134"/>
      <c r="E3" s="133" t="s">
        <v>27</v>
      </c>
      <c r="F3" s="133"/>
      <c r="N3" s="10" t="s">
        <v>4</v>
      </c>
      <c r="O3" s="11"/>
      <c r="P3" s="12">
        <f>+O7</f>
        <v>2390.3700000000003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0.27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37" t="s">
        <v>8</v>
      </c>
      <c r="O5" s="137"/>
      <c r="P5" s="22">
        <f>P1-P2-P3-P4</f>
        <v>1044.2939999999999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0" t="s">
        <v>11</v>
      </c>
      <c r="F7" s="141"/>
      <c r="G7" s="25">
        <f t="shared" ref="G7:O7" si="0">SUM(G11:G129)</f>
        <v>257.2</v>
      </c>
      <c r="H7" s="25">
        <f>SUM(H11:H129)</f>
        <v>69.444000000000003</v>
      </c>
      <c r="I7" s="65">
        <f>SUM(I11:I129)</f>
        <v>111.7</v>
      </c>
      <c r="J7" s="71">
        <f>SUM(J11:J129)</f>
        <v>568</v>
      </c>
      <c r="K7" s="66">
        <f>SUM(K11:K129)</f>
        <v>341</v>
      </c>
      <c r="L7" s="66">
        <f>SUM(L11:L129)</f>
        <v>1079.68</v>
      </c>
      <c r="M7" s="66">
        <f>SUM(M11:M129)</f>
        <v>1264.8400000000001</v>
      </c>
      <c r="N7" s="66">
        <f>SUM(N11:N129)</f>
        <v>3434.6639999999998</v>
      </c>
      <c r="O7" s="67">
        <f>SUM(O11:O129)</f>
        <v>2390.3700000000003</v>
      </c>
      <c r="P7" s="13">
        <f>+N7-SUM(I7:M7)</f>
        <v>69.443999999999505</v>
      </c>
    </row>
    <row r="8" spans="1:19" ht="36" customHeight="1" thickTop="1" thickBot="1">
      <c r="A8" s="118"/>
      <c r="B8" s="64"/>
      <c r="C8" s="120" t="s">
        <v>13</v>
      </c>
      <c r="D8" s="122" t="s">
        <v>25</v>
      </c>
      <c r="E8" s="121" t="s">
        <v>14</v>
      </c>
      <c r="F8" s="123" t="s">
        <v>35</v>
      </c>
      <c r="G8" s="124" t="s">
        <v>15</v>
      </c>
      <c r="H8" s="125" t="s">
        <v>16</v>
      </c>
      <c r="I8" s="130" t="s">
        <v>38</v>
      </c>
      <c r="J8" s="130" t="s">
        <v>40</v>
      </c>
      <c r="K8" s="130" t="s">
        <v>39</v>
      </c>
      <c r="L8" s="138" t="s">
        <v>36</v>
      </c>
      <c r="M8" s="139"/>
      <c r="N8" s="116" t="s">
        <v>17</v>
      </c>
      <c r="O8" s="128" t="s">
        <v>18</v>
      </c>
      <c r="P8" s="115" t="s">
        <v>19</v>
      </c>
      <c r="R8" s="2"/>
    </row>
    <row r="9" spans="1:19" ht="36" customHeight="1" thickTop="1" thickBot="1">
      <c r="A9" s="119"/>
      <c r="B9" s="64" t="s">
        <v>12</v>
      </c>
      <c r="C9" s="121"/>
      <c r="D9" s="121"/>
      <c r="E9" s="121"/>
      <c r="F9" s="123"/>
      <c r="G9" s="124"/>
      <c r="H9" s="126"/>
      <c r="I9" s="131" t="s">
        <v>38</v>
      </c>
      <c r="J9" s="131"/>
      <c r="K9" s="131" t="s">
        <v>37</v>
      </c>
      <c r="L9" s="142" t="s">
        <v>23</v>
      </c>
      <c r="M9" s="135" t="s">
        <v>24</v>
      </c>
      <c r="N9" s="117"/>
      <c r="O9" s="129"/>
      <c r="P9" s="115"/>
      <c r="R9" s="2"/>
    </row>
    <row r="10" spans="1:19" ht="37.5" customHeight="1" thickTop="1" thickBot="1">
      <c r="A10" s="119"/>
      <c r="B10" s="55"/>
      <c r="C10" s="121"/>
      <c r="D10" s="121"/>
      <c r="E10" s="121"/>
      <c r="F10" s="123"/>
      <c r="G10" s="26" t="s">
        <v>20</v>
      </c>
      <c r="H10" s="127"/>
      <c r="I10" s="131"/>
      <c r="J10" s="131"/>
      <c r="K10" s="131"/>
      <c r="L10" s="143"/>
      <c r="M10" s="136"/>
      <c r="N10" s="117"/>
      <c r="O10" s="129"/>
      <c r="P10" s="115"/>
      <c r="R10" s="2"/>
    </row>
    <row r="11" spans="1:19" ht="30" customHeight="1" thickTop="1">
      <c r="A11" s="27">
        <v>1</v>
      </c>
      <c r="B11" s="47">
        <v>41189</v>
      </c>
      <c r="C11" s="29" t="s">
        <v>49</v>
      </c>
      <c r="D11" s="30" t="s">
        <v>54</v>
      </c>
      <c r="E11" s="30"/>
      <c r="F11" s="69" t="s">
        <v>50</v>
      </c>
      <c r="G11" s="100">
        <v>128.6</v>
      </c>
      <c r="H11" s="106">
        <f>IF($E$3="si",($H$5/$H$6*G11),IF($E$3="no",G11*$H$4,0))</f>
        <v>34.722000000000001</v>
      </c>
      <c r="I11" s="72"/>
      <c r="J11" s="72"/>
      <c r="K11" s="34"/>
      <c r="L11" s="35"/>
      <c r="M11" s="37"/>
      <c r="N11" s="39">
        <f>SUM(H11:M11)</f>
        <v>34.722000000000001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41189</v>
      </c>
      <c r="C12" s="29" t="s">
        <v>49</v>
      </c>
      <c r="D12" s="44" t="s">
        <v>51</v>
      </c>
      <c r="E12" s="69"/>
      <c r="F12" s="69" t="s">
        <v>50</v>
      </c>
      <c r="G12" s="101"/>
      <c r="H12" s="106">
        <f t="shared" ref="H12:H75" si="1">IF($E$3="si",($H$5/$H$6*G12),IF($E$3="no",G12*$H$4,0))</f>
        <v>0</v>
      </c>
      <c r="I12" s="72">
        <v>45</v>
      </c>
      <c r="J12" s="72"/>
      <c r="K12" s="34"/>
      <c r="L12" s="35"/>
      <c r="M12" s="37"/>
      <c r="N12" s="39">
        <f>SUM(H12:M12)</f>
        <v>45</v>
      </c>
      <c r="O12" s="43">
        <v>45</v>
      </c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47">
        <v>41189</v>
      </c>
      <c r="C13" s="29" t="s">
        <v>49</v>
      </c>
      <c r="D13" s="29" t="s">
        <v>52</v>
      </c>
      <c r="E13" s="69"/>
      <c r="F13" s="69" t="s">
        <v>50</v>
      </c>
      <c r="G13" s="101"/>
      <c r="H13" s="106">
        <f t="shared" si="1"/>
        <v>0</v>
      </c>
      <c r="I13" s="72">
        <v>9.1999999999999993</v>
      </c>
      <c r="J13" s="72"/>
      <c r="K13" s="34"/>
      <c r="L13" s="35"/>
      <c r="M13" s="37"/>
      <c r="N13" s="39">
        <f>SUM(H13:M13)</f>
        <v>9.1999999999999993</v>
      </c>
      <c r="O13" s="43"/>
      <c r="P13" s="41" t="str">
        <f t="shared" si="2"/>
        <v>X</v>
      </c>
      <c r="R13" s="2"/>
    </row>
    <row r="14" spans="1:19" ht="30" customHeight="1">
      <c r="A14" s="42">
        <v>4</v>
      </c>
      <c r="B14" s="47">
        <v>41189</v>
      </c>
      <c r="C14" s="29" t="s">
        <v>49</v>
      </c>
      <c r="D14" s="29" t="s">
        <v>53</v>
      </c>
      <c r="E14" s="69"/>
      <c r="F14" s="69" t="s">
        <v>50</v>
      </c>
      <c r="G14" s="101"/>
      <c r="H14" s="106">
        <f t="shared" si="1"/>
        <v>0</v>
      </c>
      <c r="I14" s="72"/>
      <c r="J14" s="72">
        <v>9</v>
      </c>
      <c r="K14" s="34"/>
      <c r="L14" s="35"/>
      <c r="M14" s="37"/>
      <c r="N14" s="39">
        <f t="shared" ref="N14:N18" si="3">SUM(H14:M14)</f>
        <v>9</v>
      </c>
      <c r="O14" s="43">
        <v>9</v>
      </c>
      <c r="P14" s="41" t="str">
        <f t="shared" si="2"/>
        <v>X</v>
      </c>
      <c r="R14" s="2"/>
    </row>
    <row r="15" spans="1:19" ht="30" customHeight="1">
      <c r="A15" s="42">
        <v>5</v>
      </c>
      <c r="B15" s="47">
        <v>41199</v>
      </c>
      <c r="C15" s="29" t="s">
        <v>55</v>
      </c>
      <c r="D15" s="29" t="s">
        <v>56</v>
      </c>
      <c r="E15" s="69"/>
      <c r="F15" s="69" t="s">
        <v>50</v>
      </c>
      <c r="G15" s="101"/>
      <c r="H15" s="106">
        <f t="shared" si="1"/>
        <v>0</v>
      </c>
      <c r="I15" s="72"/>
      <c r="J15" s="72">
        <v>21</v>
      </c>
      <c r="K15" s="34"/>
      <c r="L15" s="35"/>
      <c r="M15" s="37"/>
      <c r="N15" s="39">
        <f t="shared" si="3"/>
        <v>21</v>
      </c>
      <c r="O15" s="43"/>
      <c r="P15" s="41" t="str">
        <f t="shared" si="2"/>
        <v>X</v>
      </c>
      <c r="R15" s="2"/>
    </row>
    <row r="16" spans="1:19" ht="30" customHeight="1">
      <c r="A16" s="42">
        <v>6</v>
      </c>
      <c r="B16" s="47">
        <v>41199</v>
      </c>
      <c r="C16" s="29" t="s">
        <v>55</v>
      </c>
      <c r="D16" s="29" t="s">
        <v>53</v>
      </c>
      <c r="E16" s="69"/>
      <c r="F16" s="69" t="s">
        <v>50</v>
      </c>
      <c r="G16" s="101"/>
      <c r="H16" s="106">
        <f t="shared" si="1"/>
        <v>0</v>
      </c>
      <c r="I16" s="72"/>
      <c r="J16" s="72">
        <v>9</v>
      </c>
      <c r="K16" s="34"/>
      <c r="L16" s="35"/>
      <c r="M16" s="37"/>
      <c r="N16" s="39">
        <f t="shared" si="3"/>
        <v>9</v>
      </c>
      <c r="O16" s="43">
        <v>9</v>
      </c>
      <c r="P16" s="41" t="str">
        <f t="shared" si="2"/>
        <v>X</v>
      </c>
      <c r="R16" s="2"/>
    </row>
    <row r="17" spans="1:18" ht="30" customHeight="1">
      <c r="A17" s="42">
        <v>7</v>
      </c>
      <c r="B17" s="47">
        <v>41199</v>
      </c>
      <c r="C17" s="29" t="s">
        <v>55</v>
      </c>
      <c r="D17" s="29" t="s">
        <v>56</v>
      </c>
      <c r="E17" s="69"/>
      <c r="F17" s="69" t="s">
        <v>57</v>
      </c>
      <c r="G17" s="101"/>
      <c r="H17" s="106">
        <f t="shared" si="1"/>
        <v>0</v>
      </c>
      <c r="I17" s="72"/>
      <c r="J17" s="72">
        <v>57</v>
      </c>
      <c r="K17" s="34"/>
      <c r="L17" s="35"/>
      <c r="M17" s="37"/>
      <c r="N17" s="39">
        <f t="shared" si="3"/>
        <v>57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47">
        <v>41199</v>
      </c>
      <c r="C18" s="29" t="s">
        <v>55</v>
      </c>
      <c r="D18" s="29" t="s">
        <v>58</v>
      </c>
      <c r="E18" s="69"/>
      <c r="F18" s="69" t="s">
        <v>57</v>
      </c>
      <c r="G18" s="101"/>
      <c r="H18" s="106">
        <f t="shared" si="1"/>
        <v>0</v>
      </c>
      <c r="I18" s="72"/>
      <c r="J18" s="72">
        <v>13.6</v>
      </c>
      <c r="K18" s="34"/>
      <c r="L18" s="35"/>
      <c r="M18" s="35"/>
      <c r="N18" s="39">
        <f t="shared" si="3"/>
        <v>13.6</v>
      </c>
      <c r="O18" s="43">
        <v>13.6</v>
      </c>
      <c r="P18" s="41" t="str">
        <f t="shared" si="2"/>
        <v/>
      </c>
      <c r="R18" s="2"/>
    </row>
    <row r="19" spans="1:18" ht="30" customHeight="1">
      <c r="A19" s="42">
        <v>9</v>
      </c>
      <c r="B19" s="47">
        <v>41200</v>
      </c>
      <c r="C19" s="29" t="s">
        <v>59</v>
      </c>
      <c r="D19" s="44" t="s">
        <v>60</v>
      </c>
      <c r="E19" s="69"/>
      <c r="F19" s="69" t="s">
        <v>57</v>
      </c>
      <c r="G19" s="102"/>
      <c r="H19" s="106">
        <f t="shared" si="1"/>
        <v>0</v>
      </c>
      <c r="I19" s="72"/>
      <c r="J19" s="72"/>
      <c r="K19" s="34"/>
      <c r="L19" s="35"/>
      <c r="M19" s="35">
        <v>67</v>
      </c>
      <c r="N19" s="39">
        <f t="shared" ref="N19:N83" si="4">SUM(H19:M19)</f>
        <v>67</v>
      </c>
      <c r="O19" s="43">
        <v>67</v>
      </c>
      <c r="P19" s="41" t="str">
        <f t="shared" si="2"/>
        <v/>
      </c>
      <c r="R19" s="2"/>
    </row>
    <row r="20" spans="1:18" ht="30" customHeight="1">
      <c r="A20" s="42">
        <v>10</v>
      </c>
      <c r="B20" s="47">
        <v>41201</v>
      </c>
      <c r="C20" s="29" t="s">
        <v>55</v>
      </c>
      <c r="D20" s="44" t="s">
        <v>61</v>
      </c>
      <c r="E20" s="69"/>
      <c r="F20" s="69" t="s">
        <v>57</v>
      </c>
      <c r="G20" s="102"/>
      <c r="H20" s="106">
        <f t="shared" si="1"/>
        <v>0</v>
      </c>
      <c r="I20" s="72"/>
      <c r="J20" s="72"/>
      <c r="K20" s="34"/>
      <c r="L20" s="35"/>
      <c r="M20" s="35">
        <v>8.6999999999999993</v>
      </c>
      <c r="N20" s="39">
        <f t="shared" si="4"/>
        <v>8.6999999999999993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47">
        <v>41201</v>
      </c>
      <c r="C21" s="29" t="s">
        <v>55</v>
      </c>
      <c r="D21" s="44" t="s">
        <v>61</v>
      </c>
      <c r="E21" s="69"/>
      <c r="F21" s="69" t="s">
        <v>57</v>
      </c>
      <c r="G21" s="102"/>
      <c r="H21" s="106">
        <f t="shared" si="1"/>
        <v>0</v>
      </c>
      <c r="I21" s="72"/>
      <c r="J21" s="72"/>
      <c r="K21" s="34"/>
      <c r="L21" s="35"/>
      <c r="M21" s="35">
        <v>12.2</v>
      </c>
      <c r="N21" s="39">
        <f t="shared" si="4"/>
        <v>12.2</v>
      </c>
      <c r="O21" s="43">
        <v>12.2</v>
      </c>
      <c r="P21" s="41" t="str">
        <f t="shared" si="2"/>
        <v/>
      </c>
      <c r="R21" s="2"/>
    </row>
    <row r="22" spans="1:18" ht="30" customHeight="1">
      <c r="A22" s="42">
        <v>12</v>
      </c>
      <c r="B22" s="47">
        <v>41201</v>
      </c>
      <c r="C22" s="29" t="s">
        <v>55</v>
      </c>
      <c r="D22" s="44" t="s">
        <v>61</v>
      </c>
      <c r="E22" s="69"/>
      <c r="F22" s="69" t="s">
        <v>57</v>
      </c>
      <c r="G22" s="102"/>
      <c r="H22" s="106">
        <f t="shared" si="1"/>
        <v>0</v>
      </c>
      <c r="I22" s="72"/>
      <c r="J22" s="72"/>
      <c r="K22" s="34"/>
      <c r="L22" s="35"/>
      <c r="M22" s="35">
        <v>19.3</v>
      </c>
      <c r="N22" s="39">
        <f t="shared" si="4"/>
        <v>19.3</v>
      </c>
      <c r="O22" s="43">
        <v>19.3</v>
      </c>
      <c r="P22" s="41" t="str">
        <f t="shared" si="2"/>
        <v/>
      </c>
      <c r="R22" s="2"/>
    </row>
    <row r="23" spans="1:18" ht="30" customHeight="1">
      <c r="A23" s="42">
        <v>13</v>
      </c>
      <c r="B23" s="47">
        <v>41201</v>
      </c>
      <c r="C23" s="29" t="s">
        <v>55</v>
      </c>
      <c r="D23" s="44" t="s">
        <v>61</v>
      </c>
      <c r="E23" s="69"/>
      <c r="F23" s="69" t="s">
        <v>57</v>
      </c>
      <c r="G23" s="102"/>
      <c r="H23" s="106">
        <f t="shared" si="1"/>
        <v>0</v>
      </c>
      <c r="I23" s="72"/>
      <c r="J23" s="72"/>
      <c r="K23" s="34"/>
      <c r="L23" s="35"/>
      <c r="M23" s="35">
        <v>3.8</v>
      </c>
      <c r="N23" s="39">
        <f t="shared" si="4"/>
        <v>3.8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47">
        <v>41201</v>
      </c>
      <c r="C24" s="29" t="s">
        <v>55</v>
      </c>
      <c r="D24" s="44" t="s">
        <v>58</v>
      </c>
      <c r="E24" s="69"/>
      <c r="F24" s="69" t="s">
        <v>57</v>
      </c>
      <c r="G24" s="102"/>
      <c r="H24" s="106">
        <f t="shared" si="1"/>
        <v>0</v>
      </c>
      <c r="I24" s="72"/>
      <c r="J24" s="72">
        <v>6.8</v>
      </c>
      <c r="K24" s="34"/>
      <c r="L24" s="35"/>
      <c r="M24" s="35"/>
      <c r="N24" s="39">
        <f t="shared" si="4"/>
        <v>6.8</v>
      </c>
      <c r="O24" s="43">
        <v>6.8</v>
      </c>
      <c r="P24" s="41" t="str">
        <f t="shared" si="2"/>
        <v/>
      </c>
      <c r="R24" s="2"/>
    </row>
    <row r="25" spans="1:18" ht="30" customHeight="1">
      <c r="A25" s="42">
        <v>15</v>
      </c>
      <c r="B25" s="47">
        <v>41201</v>
      </c>
      <c r="C25" s="29" t="s">
        <v>55</v>
      </c>
      <c r="D25" s="44" t="s">
        <v>61</v>
      </c>
      <c r="E25" s="69"/>
      <c r="F25" s="69" t="s">
        <v>57</v>
      </c>
      <c r="G25" s="102"/>
      <c r="H25" s="106">
        <f t="shared" si="1"/>
        <v>0</v>
      </c>
      <c r="I25" s="72"/>
      <c r="J25" s="72"/>
      <c r="K25" s="34"/>
      <c r="L25" s="35"/>
      <c r="M25" s="35">
        <v>57.7</v>
      </c>
      <c r="N25" s="39">
        <f t="shared" si="4"/>
        <v>57.7</v>
      </c>
      <c r="O25" s="43">
        <v>57.7</v>
      </c>
      <c r="P25" s="41" t="str">
        <f t="shared" si="2"/>
        <v/>
      </c>
      <c r="R25" s="2"/>
    </row>
    <row r="26" spans="1:18" ht="30" customHeight="1">
      <c r="A26" s="42">
        <v>16</v>
      </c>
      <c r="B26" s="47">
        <v>41202</v>
      </c>
      <c r="C26" s="29" t="s">
        <v>55</v>
      </c>
      <c r="D26" s="44" t="s">
        <v>58</v>
      </c>
      <c r="E26" s="69"/>
      <c r="F26" s="69" t="s">
        <v>57</v>
      </c>
      <c r="G26" s="102"/>
      <c r="H26" s="106">
        <f t="shared" si="1"/>
        <v>0</v>
      </c>
      <c r="I26" s="72"/>
      <c r="J26" s="72">
        <v>10.199999999999999</v>
      </c>
      <c r="K26" s="34"/>
      <c r="L26" s="35"/>
      <c r="M26" s="35"/>
      <c r="N26" s="39">
        <f t="shared" si="4"/>
        <v>10.199999999999999</v>
      </c>
      <c r="O26" s="43">
        <v>10.199999999999999</v>
      </c>
      <c r="P26" s="41" t="str">
        <f t="shared" si="2"/>
        <v/>
      </c>
      <c r="R26" s="2"/>
    </row>
    <row r="27" spans="1:18" ht="30" customHeight="1">
      <c r="A27" s="42">
        <v>17</v>
      </c>
      <c r="B27" s="47">
        <v>41202</v>
      </c>
      <c r="C27" s="29" t="s">
        <v>55</v>
      </c>
      <c r="D27" s="44" t="s">
        <v>61</v>
      </c>
      <c r="E27" s="69"/>
      <c r="F27" s="69" t="s">
        <v>57</v>
      </c>
      <c r="G27" s="102"/>
      <c r="H27" s="106">
        <f t="shared" si="1"/>
        <v>0</v>
      </c>
      <c r="I27" s="72"/>
      <c r="J27" s="72"/>
      <c r="K27" s="34"/>
      <c r="L27" s="35"/>
      <c r="M27" s="35">
        <v>49.4</v>
      </c>
      <c r="N27" s="39">
        <f t="shared" si="4"/>
        <v>49.4</v>
      </c>
      <c r="O27" s="43">
        <v>49.4</v>
      </c>
      <c r="P27" s="41" t="str">
        <f t="shared" si="2"/>
        <v/>
      </c>
      <c r="R27" s="2"/>
    </row>
    <row r="28" spans="1:18" ht="30" customHeight="1">
      <c r="A28" s="42">
        <v>18</v>
      </c>
      <c r="B28" s="47">
        <v>41202</v>
      </c>
      <c r="C28" s="29" t="s">
        <v>55</v>
      </c>
      <c r="D28" s="44" t="s">
        <v>61</v>
      </c>
      <c r="E28" s="69"/>
      <c r="F28" s="69" t="s">
        <v>57</v>
      </c>
      <c r="G28" s="102"/>
      <c r="H28" s="106">
        <f t="shared" si="1"/>
        <v>0</v>
      </c>
      <c r="I28" s="72"/>
      <c r="J28" s="72"/>
      <c r="K28" s="34"/>
      <c r="L28" s="35"/>
      <c r="M28" s="35">
        <v>19.2</v>
      </c>
      <c r="N28" s="39">
        <f t="shared" si="4"/>
        <v>19.2</v>
      </c>
      <c r="O28" s="43">
        <v>19.2</v>
      </c>
      <c r="P28" s="41" t="str">
        <f t="shared" si="2"/>
        <v/>
      </c>
      <c r="R28" s="2"/>
    </row>
    <row r="29" spans="1:18" ht="30" customHeight="1">
      <c r="A29" s="42">
        <v>19</v>
      </c>
      <c r="B29" s="47">
        <v>41203</v>
      </c>
      <c r="C29" s="29" t="s">
        <v>55</v>
      </c>
      <c r="D29" s="44" t="s">
        <v>58</v>
      </c>
      <c r="E29" s="69"/>
      <c r="F29" s="69" t="s">
        <v>57</v>
      </c>
      <c r="G29" s="102"/>
      <c r="H29" s="106">
        <f t="shared" si="1"/>
        <v>0</v>
      </c>
      <c r="I29" s="72"/>
      <c r="J29" s="35">
        <v>11.9</v>
      </c>
      <c r="K29" s="34"/>
      <c r="L29" s="35"/>
      <c r="M29" s="35"/>
      <c r="N29" s="39">
        <f t="shared" si="4"/>
        <v>11.9</v>
      </c>
      <c r="O29" s="43">
        <v>11.9</v>
      </c>
      <c r="P29" s="41" t="str">
        <f t="shared" si="2"/>
        <v/>
      </c>
      <c r="R29" s="2"/>
    </row>
    <row r="30" spans="1:18" ht="30" customHeight="1">
      <c r="A30" s="42">
        <v>20</v>
      </c>
      <c r="B30" s="47">
        <v>41203</v>
      </c>
      <c r="C30" s="29" t="s">
        <v>55</v>
      </c>
      <c r="D30" s="44" t="s">
        <v>58</v>
      </c>
      <c r="E30" s="69"/>
      <c r="F30" s="69" t="s">
        <v>57</v>
      </c>
      <c r="G30" s="102"/>
      <c r="H30" s="106">
        <f t="shared" si="1"/>
        <v>0</v>
      </c>
      <c r="I30" s="72"/>
      <c r="J30" s="35">
        <v>1.7</v>
      </c>
      <c r="K30" s="34"/>
      <c r="L30" s="35"/>
      <c r="M30" s="35"/>
      <c r="N30" s="39">
        <f t="shared" si="4"/>
        <v>1.7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47">
        <v>41203</v>
      </c>
      <c r="C31" s="29" t="s">
        <v>55</v>
      </c>
      <c r="D31" s="44" t="s">
        <v>61</v>
      </c>
      <c r="E31" s="69"/>
      <c r="F31" s="69" t="s">
        <v>57</v>
      </c>
      <c r="G31" s="102"/>
      <c r="H31" s="106">
        <f t="shared" si="1"/>
        <v>0</v>
      </c>
      <c r="I31" s="72"/>
      <c r="J31" s="72"/>
      <c r="K31" s="34"/>
      <c r="L31" s="35"/>
      <c r="M31" s="35">
        <v>42.6</v>
      </c>
      <c r="N31" s="39">
        <f t="shared" si="4"/>
        <v>42.6</v>
      </c>
      <c r="O31" s="43">
        <v>42.6</v>
      </c>
      <c r="P31" s="41" t="str">
        <f t="shared" si="2"/>
        <v/>
      </c>
      <c r="R31" s="2"/>
    </row>
    <row r="32" spans="1:18" ht="30" customHeight="1">
      <c r="A32" s="42">
        <v>22</v>
      </c>
      <c r="B32" s="47">
        <v>41203</v>
      </c>
      <c r="C32" s="29" t="s">
        <v>55</v>
      </c>
      <c r="D32" s="44" t="s">
        <v>61</v>
      </c>
      <c r="E32" s="69"/>
      <c r="F32" s="69" t="s">
        <v>57</v>
      </c>
      <c r="G32" s="102"/>
      <c r="H32" s="106">
        <f t="shared" si="1"/>
        <v>0</v>
      </c>
      <c r="I32" s="72"/>
      <c r="J32" s="72"/>
      <c r="K32" s="34"/>
      <c r="L32" s="35"/>
      <c r="M32" s="35">
        <v>4</v>
      </c>
      <c r="N32" s="39">
        <f t="shared" si="4"/>
        <v>4</v>
      </c>
      <c r="O32" s="43">
        <v>4</v>
      </c>
      <c r="P32" s="41" t="str">
        <f t="shared" si="2"/>
        <v/>
      </c>
      <c r="R32" s="2"/>
    </row>
    <row r="33" spans="1:18" ht="30" customHeight="1">
      <c r="A33" s="42">
        <v>23</v>
      </c>
      <c r="B33" s="47">
        <v>41203</v>
      </c>
      <c r="C33" s="29" t="s">
        <v>55</v>
      </c>
      <c r="D33" s="44" t="s">
        <v>56</v>
      </c>
      <c r="E33" s="69"/>
      <c r="F33" s="69" t="s">
        <v>57</v>
      </c>
      <c r="G33" s="102"/>
      <c r="H33" s="106">
        <f t="shared" si="1"/>
        <v>0</v>
      </c>
      <c r="I33" s="72"/>
      <c r="J33" s="72">
        <v>83.8</v>
      </c>
      <c r="K33" s="34"/>
      <c r="L33" s="35"/>
      <c r="M33" s="35"/>
      <c r="N33" s="39">
        <f t="shared" si="4"/>
        <v>83.8</v>
      </c>
      <c r="O33" s="43">
        <v>83.8</v>
      </c>
      <c r="P33" s="41" t="str">
        <f t="shared" si="2"/>
        <v/>
      </c>
      <c r="R33" s="2"/>
    </row>
    <row r="34" spans="1:18" ht="30" customHeight="1">
      <c r="A34" s="42">
        <v>24</v>
      </c>
      <c r="B34" s="47">
        <v>41203</v>
      </c>
      <c r="C34" s="29" t="s">
        <v>55</v>
      </c>
      <c r="D34" s="44" t="s">
        <v>62</v>
      </c>
      <c r="E34" s="69"/>
      <c r="F34" s="69" t="s">
        <v>57</v>
      </c>
      <c r="G34" s="102"/>
      <c r="H34" s="106">
        <f t="shared" si="1"/>
        <v>0</v>
      </c>
      <c r="I34" s="72"/>
      <c r="J34" s="72">
        <v>55</v>
      </c>
      <c r="K34" s="34"/>
      <c r="L34" s="35"/>
      <c r="M34" s="35"/>
      <c r="N34" s="39">
        <f t="shared" si="4"/>
        <v>55</v>
      </c>
      <c r="O34" s="43">
        <v>55</v>
      </c>
      <c r="P34" s="41" t="str">
        <f t="shared" si="2"/>
        <v/>
      </c>
      <c r="R34" s="2"/>
    </row>
    <row r="35" spans="1:18" ht="46.5" customHeight="1">
      <c r="A35" s="42">
        <v>25</v>
      </c>
      <c r="B35" s="47">
        <v>41203</v>
      </c>
      <c r="C35" s="29" t="s">
        <v>55</v>
      </c>
      <c r="D35" s="44" t="s">
        <v>61</v>
      </c>
      <c r="E35" s="69"/>
      <c r="F35" s="69" t="s">
        <v>57</v>
      </c>
      <c r="G35" s="102"/>
      <c r="H35" s="106">
        <f t="shared" si="1"/>
        <v>0</v>
      </c>
      <c r="I35" s="72"/>
      <c r="J35" s="72"/>
      <c r="K35" s="34"/>
      <c r="L35" s="35"/>
      <c r="M35" s="35">
        <v>13.8</v>
      </c>
      <c r="N35" s="39">
        <f t="shared" si="4"/>
        <v>13.8</v>
      </c>
      <c r="O35" s="43">
        <v>13.8</v>
      </c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>
        <v>41206</v>
      </c>
      <c r="C84" s="44" t="s">
        <v>55</v>
      </c>
      <c r="D84" s="49" t="s">
        <v>56</v>
      </c>
      <c r="E84" s="45"/>
      <c r="F84" s="46" t="s">
        <v>50</v>
      </c>
      <c r="G84" s="105"/>
      <c r="H84" s="36">
        <f t="shared" si="5"/>
        <v>0</v>
      </c>
      <c r="I84" s="36"/>
      <c r="J84" s="36">
        <v>17.5</v>
      </c>
      <c r="K84" s="37"/>
      <c r="L84" s="37">
        <v>106.5</v>
      </c>
      <c r="M84" s="38"/>
      <c r="N84" s="39">
        <f t="shared" ref="N84:N85" si="6">SUM(H84:M84)</f>
        <v>124</v>
      </c>
      <c r="O84" s="43">
        <v>106.5</v>
      </c>
      <c r="P84" s="41" t="str">
        <f t="shared" ref="P84:P87" si="7">IF(F84="Milano","X","")</f>
        <v>X</v>
      </c>
      <c r="R84" s="2"/>
    </row>
    <row r="85" spans="1:18" ht="30" customHeight="1">
      <c r="A85" s="42">
        <v>28</v>
      </c>
      <c r="B85" s="47">
        <v>41207</v>
      </c>
      <c r="C85" s="44" t="s">
        <v>64</v>
      </c>
      <c r="D85" s="49" t="s">
        <v>63</v>
      </c>
      <c r="E85" s="45"/>
      <c r="F85" s="46" t="s">
        <v>50</v>
      </c>
      <c r="G85" s="105"/>
      <c r="H85" s="36">
        <f t="shared" si="5"/>
        <v>0</v>
      </c>
      <c r="I85" s="36"/>
      <c r="K85" s="36">
        <v>304.5</v>
      </c>
      <c r="L85" s="37"/>
      <c r="M85" s="38"/>
      <c r="N85" s="39">
        <f t="shared" si="6"/>
        <v>304.5</v>
      </c>
      <c r="O85" s="43"/>
      <c r="P85" s="41" t="str">
        <f t="shared" si="7"/>
        <v>X</v>
      </c>
      <c r="R85" s="2"/>
    </row>
    <row r="86" spans="1:18" ht="30" customHeight="1">
      <c r="A86" s="42">
        <v>29</v>
      </c>
      <c r="B86" s="47">
        <v>41206</v>
      </c>
      <c r="C86" s="44" t="s">
        <v>64</v>
      </c>
      <c r="D86" s="49" t="s">
        <v>61</v>
      </c>
      <c r="E86" s="45"/>
      <c r="F86" s="46" t="s">
        <v>50</v>
      </c>
      <c r="G86" s="105"/>
      <c r="H86" s="36">
        <f t="shared" si="5"/>
        <v>0</v>
      </c>
      <c r="I86" s="36"/>
      <c r="J86" s="36"/>
      <c r="K86" s="37"/>
      <c r="L86" s="37"/>
      <c r="M86" s="37">
        <v>185.94</v>
      </c>
      <c r="N86" s="39">
        <f>SUM(H86:M86)</f>
        <v>185.94</v>
      </c>
      <c r="O86" s="43">
        <v>185.94</v>
      </c>
      <c r="P86" s="41" t="str">
        <f t="shared" si="7"/>
        <v>X</v>
      </c>
      <c r="R86" s="2"/>
    </row>
    <row r="87" spans="1:18" ht="30" customHeight="1">
      <c r="A87" s="42">
        <v>30</v>
      </c>
      <c r="B87" s="47">
        <v>41216</v>
      </c>
      <c r="C87" s="44" t="s">
        <v>64</v>
      </c>
      <c r="D87" s="49" t="s">
        <v>61</v>
      </c>
      <c r="E87" s="45"/>
      <c r="F87" s="46" t="s">
        <v>50</v>
      </c>
      <c r="G87" s="105"/>
      <c r="H87" s="36">
        <f t="shared" si="5"/>
        <v>0</v>
      </c>
      <c r="I87" s="36"/>
      <c r="J87" s="36"/>
      <c r="K87" s="37"/>
      <c r="L87" s="37"/>
      <c r="M87" s="37">
        <v>148.5</v>
      </c>
      <c r="N87" s="39">
        <f t="shared" ref="N87" si="8">SUM(H87:M87)</f>
        <v>148.5</v>
      </c>
      <c r="O87" s="43">
        <v>148.5</v>
      </c>
      <c r="P87" s="41" t="str">
        <f t="shared" si="7"/>
        <v>X</v>
      </c>
      <c r="R87" s="2"/>
    </row>
    <row r="88" spans="1:18" ht="30" customHeight="1">
      <c r="A88" s="42">
        <v>31</v>
      </c>
      <c r="B88" s="47">
        <v>41208</v>
      </c>
      <c r="C88" s="44" t="s">
        <v>64</v>
      </c>
      <c r="D88" s="49" t="s">
        <v>61</v>
      </c>
      <c r="E88" s="45"/>
      <c r="F88" s="46" t="s">
        <v>50</v>
      </c>
      <c r="G88" s="105"/>
      <c r="H88" s="36">
        <f t="shared" si="5"/>
        <v>0</v>
      </c>
      <c r="I88" s="36"/>
      <c r="J88" s="36"/>
      <c r="K88" s="37"/>
      <c r="L88" s="37"/>
      <c r="M88" s="37">
        <v>111.6</v>
      </c>
      <c r="N88" s="39">
        <f t="shared" ref="N88:N112" si="9">SUM(H88:M88)</f>
        <v>111.6</v>
      </c>
      <c r="O88" s="43"/>
      <c r="P88" s="41" t="str">
        <f t="shared" ref="P88:P112" si="10">IF(F88="Milano","X","")</f>
        <v>X</v>
      </c>
      <c r="R88" s="2"/>
    </row>
    <row r="89" spans="1:18" ht="30" customHeight="1">
      <c r="A89" s="42">
        <v>32</v>
      </c>
      <c r="B89" s="47">
        <v>41215</v>
      </c>
      <c r="C89" s="44" t="s">
        <v>64</v>
      </c>
      <c r="D89" s="49" t="s">
        <v>61</v>
      </c>
      <c r="E89" s="45"/>
      <c r="F89" s="46" t="s">
        <v>50</v>
      </c>
      <c r="G89" s="105"/>
      <c r="H89" s="36">
        <f t="shared" si="5"/>
        <v>0</v>
      </c>
      <c r="I89" s="36"/>
      <c r="J89" s="36"/>
      <c r="K89" s="37"/>
      <c r="L89" s="37"/>
      <c r="M89" s="37">
        <v>108.9</v>
      </c>
      <c r="N89" s="39">
        <f t="shared" si="9"/>
        <v>108.9</v>
      </c>
      <c r="O89" s="43">
        <v>108.9</v>
      </c>
      <c r="P89" s="41" t="str">
        <f t="shared" si="10"/>
        <v>X</v>
      </c>
      <c r="R89" s="2"/>
    </row>
    <row r="90" spans="1:18" ht="30" customHeight="1">
      <c r="A90" s="42">
        <v>33</v>
      </c>
      <c r="B90" s="47">
        <v>41215</v>
      </c>
      <c r="C90" s="44" t="s">
        <v>64</v>
      </c>
      <c r="D90" s="49" t="s">
        <v>56</v>
      </c>
      <c r="E90" s="45"/>
      <c r="F90" s="46" t="s">
        <v>50</v>
      </c>
      <c r="G90" s="105"/>
      <c r="H90" s="36">
        <f t="shared" si="5"/>
        <v>0</v>
      </c>
      <c r="I90" s="36"/>
      <c r="J90" s="36">
        <v>20</v>
      </c>
      <c r="K90" s="37"/>
      <c r="L90" s="37"/>
      <c r="M90" s="38"/>
      <c r="N90" s="39">
        <f t="shared" si="9"/>
        <v>20</v>
      </c>
      <c r="O90" s="43"/>
      <c r="P90" s="41" t="str">
        <f t="shared" si="10"/>
        <v>X</v>
      </c>
      <c r="R90" s="2"/>
    </row>
    <row r="91" spans="1:18" ht="30" customHeight="1">
      <c r="A91" s="42">
        <v>34</v>
      </c>
      <c r="B91" s="47">
        <v>41215</v>
      </c>
      <c r="C91" s="44" t="s">
        <v>64</v>
      </c>
      <c r="D91" s="49" t="s">
        <v>56</v>
      </c>
      <c r="E91" s="45"/>
      <c r="F91" s="46" t="s">
        <v>50</v>
      </c>
      <c r="G91" s="105"/>
      <c r="H91" s="36">
        <f t="shared" si="5"/>
        <v>0</v>
      </c>
      <c r="I91" s="36"/>
      <c r="J91" s="36">
        <v>16</v>
      </c>
      <c r="K91" s="37"/>
      <c r="L91" s="37"/>
      <c r="M91" s="38"/>
      <c r="N91" s="39">
        <f t="shared" si="9"/>
        <v>16</v>
      </c>
      <c r="O91" s="43"/>
      <c r="P91" s="41" t="str">
        <f t="shared" si="10"/>
        <v>X</v>
      </c>
      <c r="R91" s="2"/>
    </row>
    <row r="92" spans="1:18" ht="30" customHeight="1">
      <c r="A92" s="42">
        <v>35</v>
      </c>
      <c r="B92" s="47">
        <v>41209</v>
      </c>
      <c r="C92" s="44" t="s">
        <v>64</v>
      </c>
      <c r="D92" s="49" t="s">
        <v>61</v>
      </c>
      <c r="E92" s="45"/>
      <c r="F92" s="46" t="s">
        <v>50</v>
      </c>
      <c r="G92" s="105"/>
      <c r="H92" s="36">
        <f t="shared" si="5"/>
        <v>0</v>
      </c>
      <c r="I92" s="36"/>
      <c r="J92" s="36"/>
      <c r="K92" s="37"/>
      <c r="L92" s="37"/>
      <c r="M92" s="38">
        <v>145</v>
      </c>
      <c r="N92" s="39">
        <f t="shared" si="9"/>
        <v>145</v>
      </c>
      <c r="O92" s="43">
        <v>135</v>
      </c>
      <c r="P92" s="41" t="str">
        <f t="shared" si="10"/>
        <v>X</v>
      </c>
      <c r="Q92" s="2" t="s">
        <v>65</v>
      </c>
      <c r="R92" s="2"/>
    </row>
    <row r="93" spans="1:18" ht="30" customHeight="1">
      <c r="A93" s="42">
        <v>36</v>
      </c>
      <c r="B93" s="47">
        <v>41207</v>
      </c>
      <c r="C93" s="44" t="s">
        <v>64</v>
      </c>
      <c r="D93" s="49" t="s">
        <v>61</v>
      </c>
      <c r="E93" s="45"/>
      <c r="F93" s="46" t="s">
        <v>50</v>
      </c>
      <c r="G93" s="105"/>
      <c r="H93" s="36">
        <f t="shared" si="5"/>
        <v>0</v>
      </c>
      <c r="I93" s="36"/>
      <c r="J93" s="36"/>
      <c r="K93" s="37"/>
      <c r="L93" s="37">
        <v>221</v>
      </c>
      <c r="M93" s="38"/>
      <c r="N93" s="39">
        <f t="shared" si="9"/>
        <v>221</v>
      </c>
      <c r="O93" s="43">
        <v>221</v>
      </c>
      <c r="P93" s="41" t="str">
        <f t="shared" si="10"/>
        <v>X</v>
      </c>
      <c r="R93" s="2"/>
    </row>
    <row r="94" spans="1:18" ht="30" customHeight="1">
      <c r="A94" s="42">
        <v>37</v>
      </c>
      <c r="B94" s="47">
        <v>40851</v>
      </c>
      <c r="C94" s="44" t="s">
        <v>64</v>
      </c>
      <c r="D94" s="49" t="s">
        <v>61</v>
      </c>
      <c r="E94" s="45"/>
      <c r="F94" s="46" t="s">
        <v>50</v>
      </c>
      <c r="G94" s="105"/>
      <c r="H94" s="36">
        <f t="shared" si="5"/>
        <v>0</v>
      </c>
      <c r="I94" s="36"/>
      <c r="J94" s="36"/>
      <c r="K94" s="37"/>
      <c r="L94" s="37"/>
      <c r="M94" s="37">
        <v>95.85</v>
      </c>
      <c r="N94" s="39">
        <f t="shared" si="9"/>
        <v>95.85</v>
      </c>
      <c r="O94" s="43"/>
      <c r="P94" s="41" t="str">
        <f t="shared" si="10"/>
        <v>X</v>
      </c>
      <c r="R94" s="2"/>
    </row>
    <row r="95" spans="1:18" ht="30" customHeight="1">
      <c r="A95" s="42">
        <v>38</v>
      </c>
      <c r="B95" s="47">
        <v>40851</v>
      </c>
      <c r="C95" s="44" t="s">
        <v>67</v>
      </c>
      <c r="D95" s="49" t="s">
        <v>56</v>
      </c>
      <c r="E95" s="45"/>
      <c r="F95" s="46" t="s">
        <v>50</v>
      </c>
      <c r="G95" s="105"/>
      <c r="H95" s="36">
        <f t="shared" si="5"/>
        <v>0</v>
      </c>
      <c r="I95" s="36"/>
      <c r="J95" s="36">
        <v>15</v>
      </c>
      <c r="K95" s="37"/>
      <c r="L95" s="37"/>
      <c r="M95" s="38"/>
      <c r="N95" s="39">
        <f t="shared" si="9"/>
        <v>15</v>
      </c>
      <c r="O95" s="43"/>
      <c r="P95" s="41" t="str">
        <f t="shared" si="10"/>
        <v>X</v>
      </c>
      <c r="R95" s="2"/>
    </row>
    <row r="96" spans="1:18" ht="30" customHeight="1">
      <c r="A96" s="42">
        <v>39</v>
      </c>
      <c r="B96" s="47">
        <v>40854</v>
      </c>
      <c r="C96" s="44" t="s">
        <v>67</v>
      </c>
      <c r="D96" s="49" t="s">
        <v>61</v>
      </c>
      <c r="E96" s="45"/>
      <c r="F96" s="46" t="s">
        <v>50</v>
      </c>
      <c r="G96" s="105"/>
      <c r="H96" s="36">
        <f t="shared" si="5"/>
        <v>0</v>
      </c>
      <c r="I96" s="36"/>
      <c r="J96" s="36"/>
      <c r="K96" s="37"/>
      <c r="L96" s="37"/>
      <c r="M96" s="38">
        <v>8.4</v>
      </c>
      <c r="N96" s="39">
        <f t="shared" si="9"/>
        <v>8.4</v>
      </c>
      <c r="O96" s="43">
        <v>8.4</v>
      </c>
      <c r="P96" s="41" t="str">
        <f t="shared" si="10"/>
        <v>X</v>
      </c>
      <c r="R96" s="2"/>
    </row>
    <row r="97" spans="1:18" ht="30" customHeight="1">
      <c r="A97" s="42">
        <v>40</v>
      </c>
      <c r="B97" s="47">
        <v>40854</v>
      </c>
      <c r="C97" s="44" t="s">
        <v>67</v>
      </c>
      <c r="D97" s="49" t="s">
        <v>52</v>
      </c>
      <c r="E97" s="45"/>
      <c r="F97" s="46" t="s">
        <v>50</v>
      </c>
      <c r="G97" s="105"/>
      <c r="H97" s="36">
        <f t="shared" si="5"/>
        <v>0</v>
      </c>
      <c r="I97" s="36">
        <v>1.5</v>
      </c>
      <c r="J97" s="36"/>
      <c r="K97" s="37"/>
      <c r="L97" s="37"/>
      <c r="M97" s="38"/>
      <c r="N97" s="39">
        <f t="shared" si="9"/>
        <v>1.5</v>
      </c>
      <c r="O97" s="43"/>
      <c r="P97" s="41" t="str">
        <f t="shared" si="10"/>
        <v>X</v>
      </c>
      <c r="R97" s="2"/>
    </row>
    <row r="98" spans="1:18" ht="30" customHeight="1">
      <c r="A98" s="42"/>
      <c r="B98" s="47">
        <v>40856</v>
      </c>
      <c r="C98" s="44" t="s">
        <v>67</v>
      </c>
      <c r="D98" s="49" t="s">
        <v>52</v>
      </c>
      <c r="E98" s="45"/>
      <c r="F98" s="46" t="s">
        <v>50</v>
      </c>
      <c r="G98" s="105"/>
      <c r="H98" s="36"/>
      <c r="I98" s="36">
        <v>1.5</v>
      </c>
      <c r="J98" s="36"/>
      <c r="K98" s="37"/>
      <c r="L98" s="37"/>
      <c r="M98" s="38"/>
      <c r="N98" s="39">
        <f t="shared" si="9"/>
        <v>1.5</v>
      </c>
      <c r="O98" s="43"/>
      <c r="P98" s="41"/>
      <c r="R98" s="2"/>
    </row>
    <row r="99" spans="1:18" ht="30" customHeight="1">
      <c r="A99" s="42">
        <v>41</v>
      </c>
      <c r="B99" s="47">
        <v>40854</v>
      </c>
      <c r="C99" s="44" t="s">
        <v>67</v>
      </c>
      <c r="D99" s="49" t="s">
        <v>56</v>
      </c>
      <c r="E99" s="45"/>
      <c r="F99" s="46" t="s">
        <v>66</v>
      </c>
      <c r="G99" s="105"/>
      <c r="H99" s="36">
        <f t="shared" si="5"/>
        <v>0</v>
      </c>
      <c r="I99" s="36"/>
      <c r="J99" s="36">
        <v>10</v>
      </c>
      <c r="K99" s="37"/>
      <c r="L99" s="37"/>
      <c r="M99" s="38"/>
      <c r="N99" s="39">
        <f t="shared" si="9"/>
        <v>10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>
        <v>40855</v>
      </c>
      <c r="C100" s="44" t="s">
        <v>67</v>
      </c>
      <c r="D100" s="49" t="s">
        <v>56</v>
      </c>
      <c r="E100" s="45"/>
      <c r="F100" s="46" t="s">
        <v>66</v>
      </c>
      <c r="G100" s="105"/>
      <c r="H100" s="36">
        <f t="shared" si="5"/>
        <v>0</v>
      </c>
      <c r="I100" s="36"/>
      <c r="J100" s="36">
        <v>15</v>
      </c>
      <c r="K100" s="37"/>
      <c r="L100" s="37"/>
      <c r="M100" s="38"/>
      <c r="N100" s="39">
        <f t="shared" si="9"/>
        <v>15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>
        <v>40854</v>
      </c>
      <c r="C101" s="44" t="s">
        <v>67</v>
      </c>
      <c r="D101" s="44" t="s">
        <v>51</v>
      </c>
      <c r="E101" s="45"/>
      <c r="F101" s="46" t="s">
        <v>50</v>
      </c>
      <c r="G101" s="105"/>
      <c r="H101" s="36">
        <f t="shared" si="5"/>
        <v>0</v>
      </c>
      <c r="I101" s="36">
        <v>30</v>
      </c>
      <c r="J101" s="36"/>
      <c r="K101" s="37"/>
      <c r="L101" s="37"/>
      <c r="M101" s="38"/>
      <c r="N101" s="39">
        <f t="shared" si="9"/>
        <v>30</v>
      </c>
      <c r="O101" s="43">
        <v>30</v>
      </c>
      <c r="P101" s="41" t="str">
        <f t="shared" si="10"/>
        <v>X</v>
      </c>
      <c r="R101" s="2"/>
    </row>
    <row r="102" spans="1:18" ht="30" customHeight="1">
      <c r="A102" s="42">
        <v>44</v>
      </c>
      <c r="B102" s="47">
        <v>40856</v>
      </c>
      <c r="C102" s="44" t="s">
        <v>67</v>
      </c>
      <c r="D102" s="44" t="s">
        <v>61</v>
      </c>
      <c r="E102" s="45"/>
      <c r="F102" s="46" t="s">
        <v>66</v>
      </c>
      <c r="G102" s="105"/>
      <c r="H102" s="36">
        <f t="shared" si="5"/>
        <v>0</v>
      </c>
      <c r="I102" s="36"/>
      <c r="J102" s="36"/>
      <c r="K102" s="37"/>
      <c r="L102" s="37">
        <v>20.6</v>
      </c>
      <c r="M102" s="38"/>
      <c r="N102" s="39">
        <f t="shared" si="9"/>
        <v>20.6</v>
      </c>
      <c r="O102" s="43">
        <v>20.6</v>
      </c>
      <c r="P102" s="41" t="str">
        <f t="shared" si="10"/>
        <v/>
      </c>
      <c r="R102" s="2"/>
    </row>
    <row r="103" spans="1:18" ht="30" customHeight="1">
      <c r="A103" s="42">
        <v>45</v>
      </c>
      <c r="B103" s="47">
        <v>40856</v>
      </c>
      <c r="C103" s="44" t="s">
        <v>67</v>
      </c>
      <c r="D103" s="44" t="s">
        <v>61</v>
      </c>
      <c r="E103" s="45"/>
      <c r="F103" s="46" t="s">
        <v>66</v>
      </c>
      <c r="G103" s="105"/>
      <c r="H103" s="36">
        <f t="shared" si="5"/>
        <v>0</v>
      </c>
      <c r="I103" s="36"/>
      <c r="J103" s="36"/>
      <c r="K103" s="37"/>
      <c r="L103" s="37"/>
      <c r="M103" s="38">
        <v>8.85</v>
      </c>
      <c r="N103" s="39">
        <f t="shared" si="9"/>
        <v>8.85</v>
      </c>
      <c r="O103" s="43">
        <v>8.85</v>
      </c>
      <c r="P103" s="41" t="str">
        <f t="shared" si="10"/>
        <v/>
      </c>
      <c r="R103" s="2"/>
    </row>
    <row r="104" spans="1:18" ht="30" customHeight="1">
      <c r="A104" s="42">
        <v>46</v>
      </c>
      <c r="B104" s="47">
        <v>40856</v>
      </c>
      <c r="C104" s="44" t="s">
        <v>67</v>
      </c>
      <c r="D104" s="44" t="s">
        <v>56</v>
      </c>
      <c r="E104" s="45"/>
      <c r="F104" s="46" t="s">
        <v>66</v>
      </c>
      <c r="G104" s="105"/>
      <c r="H104" s="36">
        <f t="shared" ref="H104:H105" si="11">IF($E$3="si",($H$5/$H$6*G104),IF($E$3="no",G104*$H$4,0))</f>
        <v>0</v>
      </c>
      <c r="I104" s="36"/>
      <c r="J104" s="36"/>
      <c r="K104" s="37"/>
      <c r="L104" s="37">
        <v>10</v>
      </c>
      <c r="M104" s="38"/>
      <c r="N104" s="39">
        <f t="shared" ref="N104:N106" si="12">SUM(H104:M104)</f>
        <v>10</v>
      </c>
      <c r="O104" s="43"/>
      <c r="P104" s="41" t="str">
        <f t="shared" ref="P104:P105" si="13">IF(F104="Milano","X","")</f>
        <v/>
      </c>
      <c r="R104" s="2"/>
    </row>
    <row r="105" spans="1:18" ht="30" customHeight="1">
      <c r="A105" s="42">
        <v>47</v>
      </c>
      <c r="B105" s="47">
        <v>40855</v>
      </c>
      <c r="C105" s="44" t="s">
        <v>67</v>
      </c>
      <c r="D105" s="44" t="s">
        <v>61</v>
      </c>
      <c r="E105" s="45"/>
      <c r="F105" s="46" t="s">
        <v>66</v>
      </c>
      <c r="G105" s="105"/>
      <c r="H105" s="36">
        <f t="shared" si="11"/>
        <v>0</v>
      </c>
      <c r="I105" s="36"/>
      <c r="J105" s="36"/>
      <c r="K105" s="37"/>
      <c r="L105" s="37"/>
      <c r="M105" s="38">
        <v>119.7</v>
      </c>
      <c r="N105" s="39">
        <f t="shared" si="12"/>
        <v>119.7</v>
      </c>
      <c r="O105" s="43">
        <v>119.7</v>
      </c>
      <c r="P105" s="41" t="str">
        <f t="shared" si="13"/>
        <v/>
      </c>
      <c r="R105" s="2"/>
    </row>
    <row r="106" spans="1:18" ht="30" customHeight="1">
      <c r="A106" s="42">
        <v>48</v>
      </c>
      <c r="B106" s="47">
        <v>40856</v>
      </c>
      <c r="C106" s="44" t="s">
        <v>67</v>
      </c>
      <c r="D106" s="44" t="s">
        <v>68</v>
      </c>
      <c r="E106" s="45"/>
      <c r="F106" s="46" t="s">
        <v>66</v>
      </c>
      <c r="G106" s="105"/>
      <c r="H106" s="36">
        <f t="shared" si="5"/>
        <v>0</v>
      </c>
      <c r="I106" s="36"/>
      <c r="J106" s="36"/>
      <c r="K106" s="37"/>
      <c r="L106" s="37">
        <v>470.5</v>
      </c>
      <c r="M106" s="38"/>
      <c r="N106" s="39">
        <f t="shared" si="12"/>
        <v>470.5</v>
      </c>
      <c r="O106" s="43">
        <v>470.5</v>
      </c>
      <c r="P106" s="41" t="str">
        <f t="shared" si="10"/>
        <v/>
      </c>
      <c r="R106" s="2"/>
    </row>
    <row r="107" spans="1:18" ht="30" customHeight="1" thickBot="1">
      <c r="A107" s="42">
        <v>49</v>
      </c>
      <c r="B107" s="47">
        <v>40857</v>
      </c>
      <c r="C107" s="44" t="s">
        <v>67</v>
      </c>
      <c r="D107" s="49" t="s">
        <v>56</v>
      </c>
      <c r="E107" s="45"/>
      <c r="F107" s="46" t="s">
        <v>50</v>
      </c>
      <c r="G107" s="105"/>
      <c r="H107" s="36">
        <f t="shared" si="5"/>
        <v>0</v>
      </c>
      <c r="I107" s="36"/>
      <c r="J107" s="36">
        <v>15</v>
      </c>
      <c r="K107" s="37"/>
      <c r="L107" s="37"/>
      <c r="M107" s="38"/>
      <c r="N107" s="39">
        <f t="shared" si="9"/>
        <v>15</v>
      </c>
      <c r="O107" s="43"/>
      <c r="P107" s="41" t="str">
        <f t="shared" si="10"/>
        <v>X</v>
      </c>
      <c r="R107" s="2"/>
    </row>
    <row r="108" spans="1:18" ht="30" customHeight="1" thickTop="1">
      <c r="A108" s="42">
        <v>50</v>
      </c>
      <c r="B108" s="47">
        <v>40856</v>
      </c>
      <c r="C108" s="44" t="s">
        <v>67</v>
      </c>
      <c r="D108" s="30" t="s">
        <v>54</v>
      </c>
      <c r="E108" s="45"/>
      <c r="F108" s="46" t="s">
        <v>50</v>
      </c>
      <c r="G108" s="100">
        <v>128.6</v>
      </c>
      <c r="H108" s="36">
        <f t="shared" si="5"/>
        <v>34.722000000000001</v>
      </c>
      <c r="I108" s="36"/>
      <c r="J108" s="36"/>
      <c r="K108" s="37"/>
      <c r="L108" s="37"/>
      <c r="M108" s="38"/>
      <c r="N108" s="39">
        <f t="shared" si="9"/>
        <v>34.722000000000001</v>
      </c>
      <c r="O108" s="43"/>
      <c r="P108" s="41" t="str">
        <f t="shared" si="10"/>
        <v>X</v>
      </c>
      <c r="R108" s="2"/>
    </row>
    <row r="109" spans="1:18" ht="30" customHeight="1">
      <c r="A109" s="42">
        <v>51</v>
      </c>
      <c r="B109" s="47">
        <v>40861</v>
      </c>
      <c r="C109" s="44" t="s">
        <v>69</v>
      </c>
      <c r="D109" s="49" t="s">
        <v>56</v>
      </c>
      <c r="E109" s="45"/>
      <c r="F109" s="46" t="s">
        <v>50</v>
      </c>
      <c r="G109" s="105"/>
      <c r="H109" s="36">
        <f t="shared" si="5"/>
        <v>0</v>
      </c>
      <c r="I109" s="36"/>
      <c r="J109" s="36">
        <v>20</v>
      </c>
      <c r="K109" s="37"/>
      <c r="L109" s="37"/>
      <c r="M109" s="38"/>
      <c r="N109" s="39">
        <f t="shared" si="9"/>
        <v>20</v>
      </c>
      <c r="O109" s="43"/>
      <c r="P109" s="41" t="str">
        <f t="shared" si="10"/>
        <v>X</v>
      </c>
      <c r="R109" s="2"/>
    </row>
    <row r="110" spans="1:18" ht="30" customHeight="1">
      <c r="A110" s="42">
        <v>52</v>
      </c>
      <c r="B110" s="47">
        <v>40861</v>
      </c>
      <c r="C110" s="44" t="s">
        <v>69</v>
      </c>
      <c r="D110" s="49" t="s">
        <v>56</v>
      </c>
      <c r="E110" s="45"/>
      <c r="F110" s="46" t="s">
        <v>50</v>
      </c>
      <c r="G110" s="105"/>
      <c r="H110" s="36">
        <f t="shared" ref="H110" si="14">IF($E$3="si",($H$5/$H$6*G110),IF($E$3="no",G110*$H$4,0))</f>
        <v>0</v>
      </c>
      <c r="I110" s="36"/>
      <c r="J110" s="36">
        <v>24.5</v>
      </c>
      <c r="K110" s="37"/>
      <c r="L110" s="37"/>
      <c r="M110" s="38"/>
      <c r="N110" s="39">
        <f t="shared" si="9"/>
        <v>24.5</v>
      </c>
      <c r="O110" s="43"/>
      <c r="P110" s="41" t="str">
        <f t="shared" si="10"/>
        <v>X</v>
      </c>
      <c r="R110" s="2"/>
    </row>
    <row r="111" spans="1:18" ht="30" customHeight="1">
      <c r="A111" s="42">
        <v>53</v>
      </c>
      <c r="B111" s="47">
        <v>40861</v>
      </c>
      <c r="C111" s="44" t="s">
        <v>69</v>
      </c>
      <c r="D111" s="49" t="s">
        <v>61</v>
      </c>
      <c r="E111" s="45"/>
      <c r="F111" s="46" t="s">
        <v>50</v>
      </c>
      <c r="G111" s="105"/>
      <c r="H111" s="36">
        <f t="shared" si="5"/>
        <v>0</v>
      </c>
      <c r="I111" s="36"/>
      <c r="J111" s="36"/>
      <c r="K111" s="37"/>
      <c r="L111" s="37"/>
      <c r="M111" s="38">
        <v>19</v>
      </c>
      <c r="N111" s="39">
        <f t="shared" si="9"/>
        <v>19</v>
      </c>
      <c r="O111" s="43">
        <v>19</v>
      </c>
      <c r="P111" s="41" t="str">
        <f t="shared" si="10"/>
        <v>X</v>
      </c>
      <c r="R111" s="2"/>
    </row>
    <row r="112" spans="1:18" ht="30" customHeight="1">
      <c r="A112" s="42">
        <v>54</v>
      </c>
      <c r="B112" s="47">
        <v>40862</v>
      </c>
      <c r="C112" s="44" t="s">
        <v>69</v>
      </c>
      <c r="D112" s="49" t="s">
        <v>56</v>
      </c>
      <c r="E112" s="45"/>
      <c r="F112" s="46" t="s">
        <v>57</v>
      </c>
      <c r="G112" s="105"/>
      <c r="H112" s="36">
        <f t="shared" si="5"/>
        <v>0</v>
      </c>
      <c r="I112" s="36"/>
      <c r="J112" s="36">
        <v>75</v>
      </c>
      <c r="K112" s="37"/>
      <c r="L112" s="37"/>
      <c r="M112" s="38"/>
      <c r="N112" s="39">
        <f t="shared" si="9"/>
        <v>75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>
        <v>40863</v>
      </c>
      <c r="C113" s="44" t="s">
        <v>69</v>
      </c>
      <c r="D113" s="49" t="s">
        <v>70</v>
      </c>
      <c r="E113" s="45"/>
      <c r="F113" s="46" t="s">
        <v>57</v>
      </c>
      <c r="G113" s="105"/>
      <c r="H113" s="36">
        <f t="shared" si="5"/>
        <v>0</v>
      </c>
      <c r="I113" s="36"/>
      <c r="J113" s="36"/>
      <c r="K113" s="37"/>
      <c r="L113" s="37">
        <v>251.08</v>
      </c>
      <c r="M113" s="38"/>
      <c r="N113" s="39">
        <f t="shared" ref="N113:N126" si="15">SUM(H113:M113)</f>
        <v>251.08</v>
      </c>
      <c r="O113" s="43">
        <v>251.08</v>
      </c>
      <c r="P113" s="41" t="str">
        <f t="shared" ref="P113:P126" si="16">IF(F113="Milano","X","")</f>
        <v/>
      </c>
      <c r="R113" s="2"/>
    </row>
    <row r="114" spans="1:18" ht="30" customHeight="1">
      <c r="A114" s="42">
        <v>56</v>
      </c>
      <c r="B114" s="47">
        <v>40863</v>
      </c>
      <c r="C114" s="44" t="s">
        <v>69</v>
      </c>
      <c r="D114" s="49" t="s">
        <v>56</v>
      </c>
      <c r="E114" s="45"/>
      <c r="F114" s="46" t="s">
        <v>50</v>
      </c>
      <c r="G114" s="105"/>
      <c r="H114" s="36">
        <f t="shared" si="5"/>
        <v>0</v>
      </c>
      <c r="I114" s="36"/>
      <c r="J114" s="36">
        <v>23.5</v>
      </c>
      <c r="K114" s="37"/>
      <c r="L114" s="37"/>
      <c r="M114" s="38"/>
      <c r="N114" s="39">
        <f t="shared" si="15"/>
        <v>23.5</v>
      </c>
      <c r="O114" s="43"/>
      <c r="P114" s="41" t="str">
        <f t="shared" si="16"/>
        <v>X</v>
      </c>
      <c r="R114" s="2"/>
    </row>
    <row r="115" spans="1:18" ht="30" customHeight="1">
      <c r="A115" s="42">
        <v>57</v>
      </c>
      <c r="B115" s="47">
        <v>41189</v>
      </c>
      <c r="C115" s="29" t="s">
        <v>49</v>
      </c>
      <c r="D115" s="29" t="s">
        <v>71</v>
      </c>
      <c r="E115" s="45"/>
      <c r="F115" s="46" t="s">
        <v>72</v>
      </c>
      <c r="G115" s="105"/>
      <c r="H115" s="36">
        <f t="shared" si="5"/>
        <v>0</v>
      </c>
      <c r="I115" s="36"/>
      <c r="J115" s="36"/>
      <c r="K115" s="37">
        <v>25</v>
      </c>
      <c r="L115" s="37"/>
      <c r="M115" s="38"/>
      <c r="N115" s="39">
        <f t="shared" si="15"/>
        <v>25</v>
      </c>
      <c r="O115" s="43"/>
      <c r="P115" s="41" t="str">
        <f t="shared" si="16"/>
        <v/>
      </c>
      <c r="R115" s="2"/>
    </row>
    <row r="116" spans="1:18" ht="30" customHeight="1">
      <c r="A116" s="42">
        <v>58</v>
      </c>
      <c r="B116" s="47">
        <v>40864</v>
      </c>
      <c r="C116" s="44" t="s">
        <v>69</v>
      </c>
      <c r="D116" s="49" t="s">
        <v>73</v>
      </c>
      <c r="E116" s="45"/>
      <c r="F116" s="46" t="s">
        <v>50</v>
      </c>
      <c r="G116" s="105"/>
      <c r="H116" s="36">
        <f t="shared" si="5"/>
        <v>0</v>
      </c>
      <c r="I116" s="36">
        <v>24.5</v>
      </c>
      <c r="J116" s="36"/>
      <c r="K116" s="37"/>
      <c r="L116" s="37"/>
      <c r="M116" s="38"/>
      <c r="N116" s="39">
        <f t="shared" si="15"/>
        <v>24.5</v>
      </c>
      <c r="O116" s="43"/>
      <c r="P116" s="41" t="str">
        <f t="shared" si="16"/>
        <v>X</v>
      </c>
      <c r="R116" s="2"/>
    </row>
    <row r="117" spans="1:18" ht="30" customHeight="1">
      <c r="A117" s="42">
        <v>59</v>
      </c>
      <c r="B117" s="47">
        <v>40868</v>
      </c>
      <c r="C117" s="44" t="s">
        <v>74</v>
      </c>
      <c r="D117" s="49" t="s">
        <v>56</v>
      </c>
      <c r="E117" s="45"/>
      <c r="F117" s="46" t="s">
        <v>50</v>
      </c>
      <c r="G117" s="105"/>
      <c r="H117" s="36">
        <f t="shared" si="5"/>
        <v>0</v>
      </c>
      <c r="I117" s="36"/>
      <c r="J117" s="36">
        <v>17.5</v>
      </c>
      <c r="K117" s="37"/>
      <c r="L117" s="37"/>
      <c r="M117" s="38"/>
      <c r="N117" s="39">
        <f t="shared" si="15"/>
        <v>17.5</v>
      </c>
      <c r="O117" s="43"/>
      <c r="P117" s="41" t="str">
        <f t="shared" si="16"/>
        <v>X</v>
      </c>
      <c r="R117" s="2"/>
    </row>
    <row r="118" spans="1:18" ht="30" customHeight="1">
      <c r="A118" s="42">
        <v>60</v>
      </c>
      <c r="B118" s="47">
        <v>40869</v>
      </c>
      <c r="C118" s="44" t="s">
        <v>74</v>
      </c>
      <c r="D118" s="49" t="s">
        <v>56</v>
      </c>
      <c r="E118" s="45"/>
      <c r="F118" s="46" t="s">
        <v>50</v>
      </c>
      <c r="G118" s="105"/>
      <c r="H118" s="36">
        <f t="shared" si="5"/>
        <v>0</v>
      </c>
      <c r="I118" s="36"/>
      <c r="J118" s="36">
        <v>20</v>
      </c>
      <c r="K118" s="37"/>
      <c r="L118" s="37"/>
      <c r="M118" s="38"/>
      <c r="N118" s="39">
        <f t="shared" si="15"/>
        <v>20</v>
      </c>
      <c r="O118" s="43"/>
      <c r="P118" s="41" t="str">
        <f t="shared" si="16"/>
        <v>X</v>
      </c>
      <c r="R118" s="2"/>
    </row>
    <row r="119" spans="1:18" ht="30" customHeight="1">
      <c r="A119" s="42">
        <v>61</v>
      </c>
      <c r="B119" s="47">
        <v>40869</v>
      </c>
      <c r="C119" s="44" t="s">
        <v>74</v>
      </c>
      <c r="D119" s="49" t="s">
        <v>61</v>
      </c>
      <c r="E119" s="45"/>
      <c r="F119" s="46" t="s">
        <v>50</v>
      </c>
      <c r="G119" s="105"/>
      <c r="H119" s="36">
        <f t="shared" si="5"/>
        <v>0</v>
      </c>
      <c r="I119" s="36"/>
      <c r="J119" s="36"/>
      <c r="K119" s="37"/>
      <c r="L119" s="37"/>
      <c r="M119" s="38">
        <v>15.4</v>
      </c>
      <c r="N119" s="39">
        <f t="shared" si="15"/>
        <v>15.4</v>
      </c>
      <c r="O119" s="43">
        <v>15.4</v>
      </c>
      <c r="P119" s="41" t="str">
        <f t="shared" si="16"/>
        <v>X</v>
      </c>
      <c r="R119" s="2"/>
    </row>
    <row r="120" spans="1:18" ht="30" customHeight="1">
      <c r="A120" s="42">
        <v>62</v>
      </c>
      <c r="B120" s="47">
        <v>40869</v>
      </c>
      <c r="C120" s="44" t="s">
        <v>74</v>
      </c>
      <c r="D120" s="49" t="s">
        <v>61</v>
      </c>
      <c r="E120" s="45"/>
      <c r="F120" s="46" t="s">
        <v>50</v>
      </c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5"/>
        <v>0</v>
      </c>
      <c r="O120" s="43"/>
      <c r="P120" s="41" t="str">
        <f t="shared" si="16"/>
        <v>X</v>
      </c>
      <c r="R120" s="2"/>
    </row>
    <row r="121" spans="1:18" ht="30" customHeight="1">
      <c r="A121" s="42">
        <v>63</v>
      </c>
      <c r="B121" s="47">
        <v>40868</v>
      </c>
      <c r="C121" s="44" t="s">
        <v>74</v>
      </c>
      <c r="D121" s="49" t="s">
        <v>75</v>
      </c>
      <c r="E121" s="45"/>
      <c r="F121" s="46" t="s">
        <v>50</v>
      </c>
      <c r="G121" s="105"/>
      <c r="H121" s="36">
        <f t="shared" si="5"/>
        <v>0</v>
      </c>
      <c r="I121" s="36"/>
      <c r="J121" s="36"/>
      <c r="K121" s="37">
        <v>11.5</v>
      </c>
      <c r="L121" s="37"/>
      <c r="M121" s="38"/>
      <c r="N121" s="39">
        <f t="shared" si="15"/>
        <v>11.5</v>
      </c>
      <c r="O121" s="43">
        <v>11.5</v>
      </c>
      <c r="P121" s="41" t="str">
        <f t="shared" si="16"/>
        <v>X</v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5"/>
        <v>0</v>
      </c>
      <c r="O122" s="43"/>
      <c r="P122" s="41" t="str">
        <f t="shared" si="16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5"/>
        <v>0</v>
      </c>
      <c r="O123" s="43"/>
      <c r="P123" s="41" t="str">
        <f t="shared" si="16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5"/>
        <v>0</v>
      </c>
      <c r="O124" s="43"/>
      <c r="P124" s="41" t="str">
        <f t="shared" si="16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5"/>
        <v>0</v>
      </c>
      <c r="O125" s="43"/>
      <c r="P125" s="41" t="str">
        <f t="shared" si="16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5"/>
        <v>0</v>
      </c>
      <c r="O126" s="43"/>
      <c r="P126" s="41" t="str">
        <f t="shared" si="16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7">SUM(H127:M127)</f>
        <v>0</v>
      </c>
      <c r="O127" s="43"/>
      <c r="P127" s="41" t="str">
        <f t="shared" ref="P127:P128" si="18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7"/>
        <v>0</v>
      </c>
      <c r="O128" s="43"/>
      <c r="P128" s="41" t="str">
        <f t="shared" si="18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9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20">SUM(H129:M129)</f>
        <v>0</v>
      </c>
      <c r="O129" s="43"/>
      <c r="P129" s="41" t="str">
        <f t="shared" ref="P129" si="21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J86:J129 O113 O111 O105:O106 O96 O89 O86:O87 O102 O119 K17:K129 H11:K11 H12:J83 H84:I129 J84 L11:M129">
      <formula1>0</formula1>
      <formula2>0</formula2>
    </dataValidation>
    <dataValidation type="textLength" operator="greaterThan" allowBlank="1" showErrorMessage="1" sqref="D132:E132 D116:D129 D109:D114 D107 E79:F83 F19:F77 E84:E129 D84:D100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11:B35 B79:B129">
      <formula1>36831</formula1>
      <formula2>0</formula2>
    </dataValidation>
    <dataValidation type="textLength" operator="greaterThan" allowBlank="1" sqref="C132 C116:C129 D101:D106 D12 D77 D79:D83 C84:C114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50" zoomScaleSheetLayoutView="50" workbookViewId="0">
      <pane ySplit="5" topLeftCell="A6" activePane="bottomLeft" state="frozen"/>
      <selection pane="bottomLeft" activeCell="F20" sqref="F20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33" t="s">
        <v>46</v>
      </c>
      <c r="E1" s="133"/>
      <c r="F1" s="51" t="s">
        <v>42</v>
      </c>
      <c r="G1" s="50" t="s">
        <v>94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3312.14</v>
      </c>
      <c r="Q1" s="3" t="s">
        <v>28</v>
      </c>
      <c r="R1" s="112">
        <f>SUM(R11:R12)</f>
        <v>410.48</v>
      </c>
    </row>
    <row r="2" spans="1:18" s="8" customFormat="1" ht="57.75" customHeight="1">
      <c r="A2" s="4"/>
      <c r="B2" s="134" t="s">
        <v>2</v>
      </c>
      <c r="C2" s="134"/>
      <c r="D2" s="133" t="s">
        <v>48</v>
      </c>
      <c r="E2" s="13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4" t="s">
        <v>26</v>
      </c>
      <c r="C3" s="134"/>
      <c r="D3" s="133" t="s">
        <v>27</v>
      </c>
      <c r="E3" s="133"/>
      <c r="N3" s="10" t="s">
        <v>4</v>
      </c>
      <c r="O3" s="11"/>
      <c r="P3" s="62">
        <f>+O7</f>
        <v>3312.14</v>
      </c>
      <c r="Q3" s="13"/>
      <c r="R3" s="112">
        <f>SUM(R11:R12)</f>
        <v>410.48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77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7" t="s">
        <v>30</v>
      </c>
      <c r="B7" s="158"/>
      <c r="C7" s="159"/>
      <c r="D7" s="144" t="s">
        <v>11</v>
      </c>
      <c r="E7" s="145"/>
      <c r="F7" s="145"/>
      <c r="G7" s="99">
        <f t="shared" ref="G7:O7" si="0">SUM(G11:G41)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3312.14</v>
      </c>
      <c r="M7" s="82">
        <f t="shared" si="0"/>
        <v>0</v>
      </c>
      <c r="N7" s="80">
        <f t="shared" si="0"/>
        <v>3312.14</v>
      </c>
      <c r="O7" s="83">
        <f t="shared" si="0"/>
        <v>3312.14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46" t="s">
        <v>25</v>
      </c>
      <c r="E8" s="121" t="s">
        <v>34</v>
      </c>
      <c r="F8" s="148" t="s">
        <v>32</v>
      </c>
      <c r="G8" s="149" t="s">
        <v>15</v>
      </c>
      <c r="H8" s="151" t="s">
        <v>16</v>
      </c>
      <c r="I8" s="131" t="s">
        <v>38</v>
      </c>
      <c r="J8" s="130" t="s">
        <v>40</v>
      </c>
      <c r="K8" s="130" t="s">
        <v>39</v>
      </c>
      <c r="L8" s="160" t="s">
        <v>22</v>
      </c>
      <c r="M8" s="161"/>
      <c r="N8" s="117" t="s">
        <v>17</v>
      </c>
      <c r="O8" s="129" t="s">
        <v>18</v>
      </c>
      <c r="P8" s="115" t="s">
        <v>19</v>
      </c>
      <c r="Q8" s="2"/>
      <c r="R8" s="152" t="s">
        <v>41</v>
      </c>
    </row>
    <row r="9" spans="1:18" ht="36" customHeight="1" thickTop="1" thickBot="1">
      <c r="A9" s="119"/>
      <c r="B9" s="121" t="s">
        <v>12</v>
      </c>
      <c r="C9" s="121"/>
      <c r="D9" s="147"/>
      <c r="E9" s="121"/>
      <c r="F9" s="148"/>
      <c r="G9" s="150"/>
      <c r="H9" s="151" t="s">
        <v>38</v>
      </c>
      <c r="I9" s="131" t="s">
        <v>38</v>
      </c>
      <c r="J9" s="131"/>
      <c r="K9" s="131" t="s">
        <v>37</v>
      </c>
      <c r="L9" s="142" t="s">
        <v>23</v>
      </c>
      <c r="M9" s="156" t="s">
        <v>24</v>
      </c>
      <c r="N9" s="117"/>
      <c r="O9" s="129"/>
      <c r="P9" s="115"/>
      <c r="Q9" s="2"/>
      <c r="R9" s="153"/>
    </row>
    <row r="10" spans="1:18" ht="37.5" customHeight="1" thickTop="1" thickBot="1">
      <c r="A10" s="119"/>
      <c r="B10" s="121"/>
      <c r="C10" s="121"/>
      <c r="D10" s="147"/>
      <c r="E10" s="121"/>
      <c r="F10" s="148"/>
      <c r="G10" s="96" t="s">
        <v>20</v>
      </c>
      <c r="H10" s="151"/>
      <c r="I10" s="131"/>
      <c r="J10" s="131"/>
      <c r="K10" s="131"/>
      <c r="L10" s="155"/>
      <c r="M10" s="136"/>
      <c r="N10" s="117"/>
      <c r="O10" s="129"/>
      <c r="P10" s="115"/>
      <c r="Q10" s="2"/>
      <c r="R10" s="154"/>
    </row>
    <row r="11" spans="1:18" ht="30" customHeight="1" thickTop="1">
      <c r="A11" s="27">
        <v>1</v>
      </c>
      <c r="B11" s="47">
        <v>41190</v>
      </c>
      <c r="C11" s="29" t="s">
        <v>49</v>
      </c>
      <c r="D11" s="30" t="s">
        <v>93</v>
      </c>
      <c r="E11" s="30" t="s">
        <v>76</v>
      </c>
      <c r="F11" s="31" t="s">
        <v>78</v>
      </c>
      <c r="G11" s="95"/>
      <c r="H11" s="33">
        <f>IF($D$3="si",($G$5/$G$6*G11),IF($D$3="no",G11*$G$4,0))</f>
        <v>0</v>
      </c>
      <c r="I11" s="34"/>
      <c r="J11" s="35"/>
      <c r="K11" s="68"/>
      <c r="L11" s="68">
        <v>400</v>
      </c>
      <c r="M11" s="38"/>
      <c r="N11" s="39">
        <f>SUM(H11:M11)</f>
        <v>400</v>
      </c>
      <c r="O11" s="40">
        <v>400</v>
      </c>
      <c r="P11" s="41"/>
      <c r="Q11" s="2"/>
      <c r="R11" s="111">
        <v>49.72</v>
      </c>
    </row>
    <row r="12" spans="1:18" ht="30" customHeight="1">
      <c r="A12" s="42">
        <v>2</v>
      </c>
      <c r="B12" s="47">
        <v>41192</v>
      </c>
      <c r="C12" s="29" t="s">
        <v>49</v>
      </c>
      <c r="D12" s="30" t="s">
        <v>79</v>
      </c>
      <c r="E12" s="30" t="s">
        <v>76</v>
      </c>
      <c r="F12" s="31" t="s">
        <v>78</v>
      </c>
      <c r="G12" s="32"/>
      <c r="H12" s="33">
        <f>IF($D$3="si",($G$5/$G$6*G12),IF($D$3="no",G12*$G$4,0))</f>
        <v>0</v>
      </c>
      <c r="I12" s="34"/>
      <c r="J12" s="35"/>
      <c r="K12" s="68"/>
      <c r="L12" s="37">
        <v>2912.14</v>
      </c>
      <c r="M12" s="38"/>
      <c r="N12" s="39">
        <f>SUM(H12:M12)</f>
        <v>2912.14</v>
      </c>
      <c r="O12" s="43">
        <v>2912.14</v>
      </c>
      <c r="P12" s="41"/>
      <c r="Q12" s="2"/>
      <c r="R12" s="111">
        <v>360.76</v>
      </c>
    </row>
    <row r="13" spans="1:18" ht="30" customHeight="1">
      <c r="A13" s="42">
        <v>3</v>
      </c>
      <c r="B13" s="47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/>
      <c r="O13" s="43"/>
      <c r="P13" s="41" t="str">
        <f t="shared" ref="P13:P27" si="2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ref="N14:N26" si="3">SUM(H14:M14)</f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" si="16">SUM(H41:M41)</f>
        <v>0</v>
      </c>
      <c r="O41" s="43"/>
      <c r="P41" s="41" t="str">
        <f t="shared" ref="P41" si="17">IF(F41="Milano","X","")</f>
        <v/>
      </c>
      <c r="Q41" s="2"/>
      <c r="R41" s="76"/>
    </row>
    <row r="42" spans="1:18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8">
      <c r="A43" s="84"/>
      <c r="B43" s="85"/>
      <c r="C43" s="86"/>
      <c r="D43" s="87"/>
      <c r="E43" s="87"/>
      <c r="F43" s="88"/>
      <c r="G43" s="89"/>
      <c r="H43" s="90"/>
      <c r="I43" s="91"/>
      <c r="J43" s="91"/>
      <c r="K43" s="91"/>
      <c r="L43" s="91"/>
      <c r="M43" s="91"/>
      <c r="N43" s="92"/>
      <c r="O43" s="93"/>
      <c r="P43" s="94"/>
    </row>
    <row r="44" spans="1:18">
      <c r="A44" s="60"/>
      <c r="B44" s="78" t="s">
        <v>43</v>
      </c>
      <c r="C44" s="78"/>
      <c r="D44" s="78"/>
      <c r="E44" s="61"/>
      <c r="F44" s="61"/>
      <c r="G44" s="78" t="s">
        <v>45</v>
      </c>
      <c r="H44" s="78"/>
      <c r="I44" s="78"/>
      <c r="J44" s="61"/>
      <c r="K44" s="61"/>
      <c r="L44" s="78" t="s">
        <v>44</v>
      </c>
      <c r="M44" s="78"/>
      <c r="N44" s="78"/>
      <c r="O44" s="61"/>
      <c r="P44" s="94"/>
    </row>
    <row r="45" spans="1:18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94"/>
    </row>
    <row r="46" spans="1:18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3" priority="1" operator="notEqual">
      <formula>0</formula>
    </cfRule>
  </conditionalFormatting>
  <dataValidations count="12">
    <dataValidation type="textLength" operator="greaterThan" allowBlank="1" sqref="C43 C23:C41 C21">
      <formula1>1</formula1>
      <formula2>0</formula2>
    </dataValidation>
    <dataValidation type="date" operator="greaterThanOrEqual" showErrorMessage="1" errorTitle="Data" error="Inserire una data superiore al 1/11/2000" sqref="B43 B11:B13 B23:B41">
      <formula1>36831</formula1>
      <formula2>0</formula2>
    </dataValidation>
    <dataValidation type="textLength" operator="greaterThan" sqref="F43 F23:F41 F19:F20">
      <formula1>1</formula1>
      <formula2>0</formula2>
    </dataValidation>
    <dataValidation type="textLength" operator="greaterThan" allowBlank="1" showErrorMessage="1" sqref="D43:E43 D23:E41 E19:E21">
      <formula1>1</formula1>
      <formula2>0</formula2>
    </dataValidation>
    <dataValidation type="whole" operator="greaterThanOrEqual" allowBlank="1" showErrorMessage="1" errorTitle="Valore" error="Inserire un numero maggiore o uguale a 0 (zero)!" sqref="N43 N11:N41">
      <formula1>0</formula1>
      <formula2>0</formula2>
    </dataValidation>
    <dataValidation type="decimal" operator="greaterThanOrEqual" allowBlank="1" showErrorMessage="1" errorTitle="Valore" error="Inserire un numero maggiore o uguale a 0 (zero)!" sqref="H43:M43 O13 I23:M41 H11:I11 J11:M12 I17:I22 J13:L22 H12:H41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G1" sqref="G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33" t="s">
        <v>46</v>
      </c>
      <c r="E1" s="133"/>
      <c r="F1" s="51" t="s">
        <v>42</v>
      </c>
      <c r="G1" s="50" t="s">
        <v>84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634.15</v>
      </c>
      <c r="Q1" s="3" t="s">
        <v>28</v>
      </c>
    </row>
    <row r="2" spans="1:18" s="8" customFormat="1" ht="57.75" customHeight="1">
      <c r="A2" s="4"/>
      <c r="B2" s="134" t="s">
        <v>2</v>
      </c>
      <c r="C2" s="134"/>
      <c r="D2" s="133" t="s">
        <v>48</v>
      </c>
      <c r="E2" s="13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4" t="s">
        <v>26</v>
      </c>
      <c r="C3" s="134"/>
      <c r="D3" s="133" t="s">
        <v>27</v>
      </c>
      <c r="E3" s="133"/>
      <c r="N3" s="10" t="s">
        <v>4</v>
      </c>
      <c r="O3" s="11"/>
      <c r="P3" s="62">
        <f>+O7</f>
        <v>634.15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4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80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7" t="s">
        <v>30</v>
      </c>
      <c r="B7" s="158"/>
      <c r="C7" s="159"/>
      <c r="D7" s="144" t="s">
        <v>11</v>
      </c>
      <c r="E7" s="145"/>
      <c r="F7" s="145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493</v>
      </c>
      <c r="M7" s="82">
        <f t="shared" si="0"/>
        <v>141.15</v>
      </c>
      <c r="N7" s="80">
        <f t="shared" si="0"/>
        <v>634.15</v>
      </c>
      <c r="O7" s="83">
        <f t="shared" si="0"/>
        <v>634.15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46" t="s">
        <v>25</v>
      </c>
      <c r="E8" s="121" t="s">
        <v>34</v>
      </c>
      <c r="F8" s="148" t="s">
        <v>32</v>
      </c>
      <c r="G8" s="149" t="s">
        <v>15</v>
      </c>
      <c r="H8" s="151" t="s">
        <v>16</v>
      </c>
      <c r="I8" s="131" t="s">
        <v>38</v>
      </c>
      <c r="J8" s="130" t="s">
        <v>40</v>
      </c>
      <c r="K8" s="130" t="s">
        <v>39</v>
      </c>
      <c r="L8" s="160" t="s">
        <v>22</v>
      </c>
      <c r="M8" s="161"/>
      <c r="N8" s="117" t="s">
        <v>17</v>
      </c>
      <c r="O8" s="129" t="s">
        <v>18</v>
      </c>
      <c r="P8" s="115" t="s">
        <v>19</v>
      </c>
      <c r="Q8" s="2"/>
      <c r="R8" s="152" t="s">
        <v>41</v>
      </c>
    </row>
    <row r="9" spans="1:18" ht="36" customHeight="1" thickTop="1" thickBot="1">
      <c r="A9" s="119"/>
      <c r="B9" s="121" t="s">
        <v>12</v>
      </c>
      <c r="C9" s="121"/>
      <c r="D9" s="147"/>
      <c r="E9" s="121"/>
      <c r="F9" s="148"/>
      <c r="G9" s="150"/>
      <c r="H9" s="151" t="s">
        <v>38</v>
      </c>
      <c r="I9" s="131" t="s">
        <v>38</v>
      </c>
      <c r="J9" s="131"/>
      <c r="K9" s="131" t="s">
        <v>37</v>
      </c>
      <c r="L9" s="142" t="s">
        <v>23</v>
      </c>
      <c r="M9" s="156" t="s">
        <v>24</v>
      </c>
      <c r="N9" s="117"/>
      <c r="O9" s="129"/>
      <c r="P9" s="115"/>
      <c r="Q9" s="2"/>
      <c r="R9" s="153"/>
    </row>
    <row r="10" spans="1:18" ht="37.5" customHeight="1" thickTop="1" thickBot="1">
      <c r="A10" s="119"/>
      <c r="B10" s="121"/>
      <c r="C10" s="121"/>
      <c r="D10" s="147"/>
      <c r="E10" s="121"/>
      <c r="F10" s="148"/>
      <c r="G10" s="96" t="s">
        <v>20</v>
      </c>
      <c r="H10" s="151"/>
      <c r="I10" s="131"/>
      <c r="J10" s="131"/>
      <c r="K10" s="131"/>
      <c r="L10" s="155"/>
      <c r="M10" s="136"/>
      <c r="N10" s="117"/>
      <c r="O10" s="129"/>
      <c r="P10" s="115"/>
      <c r="Q10" s="2"/>
      <c r="R10" s="154"/>
    </row>
    <row r="11" spans="1:18" ht="30" customHeight="1" thickTop="1">
      <c r="A11" s="27">
        <v>1</v>
      </c>
      <c r="B11" s="47">
        <v>40869</v>
      </c>
      <c r="C11" s="29" t="s">
        <v>82</v>
      </c>
      <c r="D11" s="30" t="s">
        <v>61</v>
      </c>
      <c r="E11" s="30" t="s">
        <v>83</v>
      </c>
      <c r="F11" s="31" t="s">
        <v>81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81.95</v>
      </c>
      <c r="N11" s="39">
        <f>SUM(H11:M11)</f>
        <v>81.95</v>
      </c>
      <c r="O11" s="38">
        <v>81.95</v>
      </c>
      <c r="P11" s="41"/>
      <c r="Q11" s="2"/>
      <c r="R11" s="74"/>
    </row>
    <row r="12" spans="1:18" ht="30" customHeight="1">
      <c r="A12" s="42">
        <v>2</v>
      </c>
      <c r="B12" s="47">
        <v>40870</v>
      </c>
      <c r="C12" s="29" t="s">
        <v>82</v>
      </c>
      <c r="D12" s="30" t="s">
        <v>61</v>
      </c>
      <c r="E12" s="30" t="s">
        <v>83</v>
      </c>
      <c r="F12" s="31" t="s">
        <v>81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8.6</v>
      </c>
      <c r="N12" s="39">
        <f>SUM(H12:M12)</f>
        <v>8.6</v>
      </c>
      <c r="O12" s="38">
        <v>8.6</v>
      </c>
      <c r="P12" s="41"/>
      <c r="Q12" s="2"/>
      <c r="R12" s="74"/>
    </row>
    <row r="13" spans="1:18" ht="30" customHeight="1">
      <c r="A13" s="42">
        <v>3</v>
      </c>
      <c r="B13" s="47">
        <v>40870</v>
      </c>
      <c r="C13" s="29" t="s">
        <v>82</v>
      </c>
      <c r="D13" s="30" t="s">
        <v>61</v>
      </c>
      <c r="E13" s="30" t="s">
        <v>83</v>
      </c>
      <c r="F13" s="31" t="s">
        <v>81</v>
      </c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>
        <v>50.6</v>
      </c>
      <c r="N13" s="39">
        <f t="shared" ref="N13:N26" si="2">SUM(H13:M13)</f>
        <v>50.6</v>
      </c>
      <c r="O13" s="38">
        <v>50.6</v>
      </c>
      <c r="P13" s="41" t="str">
        <f t="shared" ref="P13:P55" si="3">IF(F13="Milano","X","")</f>
        <v/>
      </c>
      <c r="Q13" s="2"/>
      <c r="R13" s="75"/>
    </row>
    <row r="14" spans="1:18" ht="30" customHeight="1">
      <c r="A14" s="42">
        <v>4</v>
      </c>
      <c r="B14" s="47">
        <v>40871</v>
      </c>
      <c r="C14" s="29" t="s">
        <v>82</v>
      </c>
      <c r="D14" s="30" t="s">
        <v>70</v>
      </c>
      <c r="E14" s="30" t="s">
        <v>83</v>
      </c>
      <c r="F14" s="31" t="s">
        <v>81</v>
      </c>
      <c r="G14" s="32"/>
      <c r="H14" s="33">
        <f t="shared" si="1"/>
        <v>0</v>
      </c>
      <c r="I14" s="34"/>
      <c r="J14" s="35"/>
      <c r="K14" s="68"/>
      <c r="L14" s="37">
        <v>493</v>
      </c>
      <c r="M14" s="38"/>
      <c r="N14" s="39">
        <f t="shared" si="2"/>
        <v>493</v>
      </c>
      <c r="O14" s="37">
        <v>493</v>
      </c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55" si="5">SUM(H40:M40)</f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3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3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3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3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 t="str">
        <f t="shared" si="3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 t="str">
        <f t="shared" si="3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 t="str">
        <f t="shared" si="3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 t="str">
        <f t="shared" si="3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 t="str">
        <f t="shared" si="3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 t="str">
        <f t="shared" si="3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 t="str">
        <f t="shared" si="3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 t="str">
        <f t="shared" si="3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 t="str">
        <f t="shared" si="3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 t="str">
        <f t="shared" si="3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55 H57:M57 J13:L22 I17:I22 J11:M12 H11:I11 I23:M55 O11:O12 O14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23:B55 B57 B11:B14">
      <formula1>36831</formula1>
      <formula2>0</formula2>
    </dataValidation>
    <dataValidation type="textLength" operator="greaterThan" allowBlank="1" sqref="C21 C57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="50" zoomScaleSheetLayoutView="50" workbookViewId="0">
      <pane ySplit="5" topLeftCell="A6" activePane="bottomLeft" state="frozen"/>
      <selection pane="bottomLeft" activeCell="D27" sqref="D27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2.42578125" style="2" customWidth="1"/>
    <col min="16" max="16" width="27.570312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32" t="s">
        <v>0</v>
      </c>
      <c r="C1" s="132"/>
      <c r="D1" s="133" t="s">
        <v>46</v>
      </c>
      <c r="E1" s="133"/>
      <c r="F1" s="51" t="s">
        <v>42</v>
      </c>
      <c r="G1" s="50" t="s">
        <v>94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40</v>
      </c>
      <c r="Q1" s="3" t="s">
        <v>28</v>
      </c>
      <c r="R1" s="112">
        <v>33.03</v>
      </c>
    </row>
    <row r="2" spans="1:18" s="8" customFormat="1" ht="57.75" customHeight="1">
      <c r="A2" s="4"/>
      <c r="B2" s="134" t="s">
        <v>2</v>
      </c>
      <c r="C2" s="134"/>
      <c r="D2" s="133" t="s">
        <v>48</v>
      </c>
      <c r="E2" s="133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34" t="s">
        <v>26</v>
      </c>
      <c r="C3" s="134"/>
      <c r="D3" s="133" t="s">
        <v>27</v>
      </c>
      <c r="E3" s="133"/>
      <c r="N3" s="10" t="s">
        <v>4</v>
      </c>
      <c r="O3" s="11"/>
      <c r="P3" s="62">
        <f>+O7</f>
        <v>144</v>
      </c>
      <c r="Q3" s="13"/>
      <c r="R3" s="112">
        <v>108.84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3</v>
      </c>
      <c r="E5" s="14"/>
      <c r="F5" s="10" t="s">
        <v>7</v>
      </c>
      <c r="G5" s="79">
        <v>1.1100000000000001</v>
      </c>
      <c r="N5" s="137" t="s">
        <v>8</v>
      </c>
      <c r="O5" s="137"/>
      <c r="P5" s="58">
        <f>P1-P2-P3-P4</f>
        <v>-104</v>
      </c>
      <c r="Q5" s="13"/>
      <c r="R5" s="112">
        <f>R1-R3</f>
        <v>-75.81</v>
      </c>
    </row>
    <row r="6" spans="1:18" s="8" customFormat="1" ht="43.5" customHeight="1" thickTop="1" thickBot="1">
      <c r="A6" s="4"/>
      <c r="B6" s="56" t="s">
        <v>85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57" t="s">
        <v>30</v>
      </c>
      <c r="B7" s="158"/>
      <c r="C7" s="159"/>
      <c r="D7" s="144" t="s">
        <v>11</v>
      </c>
      <c r="E7" s="145"/>
      <c r="F7" s="145"/>
      <c r="G7" s="99">
        <f>SUM(G11:G43)</f>
        <v>0</v>
      </c>
      <c r="H7" s="97">
        <f>SUM(H11:H43)</f>
        <v>0</v>
      </c>
      <c r="I7" s="81">
        <f>SUM(I11:I43)</f>
        <v>0</v>
      </c>
      <c r="J7" s="81">
        <f>SUM(J11:J43)</f>
        <v>0</v>
      </c>
      <c r="K7" s="81">
        <f>SUM(K11:K12)</f>
        <v>0</v>
      </c>
      <c r="L7" s="81">
        <f>SUM(L11:L43)</f>
        <v>40</v>
      </c>
      <c r="M7" s="82">
        <f>SUM(M11:M43)</f>
        <v>0</v>
      </c>
      <c r="N7" s="80">
        <f>SUM(N11:N15)</f>
        <v>40</v>
      </c>
      <c r="O7" s="83">
        <f>SUM(O11:O15)</f>
        <v>144</v>
      </c>
      <c r="P7" s="13">
        <f>+N7-SUM(H7:M7)</f>
        <v>0</v>
      </c>
    </row>
    <row r="8" spans="1:18" ht="36" customHeight="1" thickTop="1" thickBot="1">
      <c r="A8" s="119"/>
      <c r="B8" s="121" t="s">
        <v>12</v>
      </c>
      <c r="C8" s="121" t="s">
        <v>13</v>
      </c>
      <c r="D8" s="146" t="s">
        <v>25</v>
      </c>
      <c r="E8" s="121" t="s">
        <v>34</v>
      </c>
      <c r="F8" s="148" t="s">
        <v>32</v>
      </c>
      <c r="G8" s="149" t="s">
        <v>15</v>
      </c>
      <c r="H8" s="151" t="s">
        <v>16</v>
      </c>
      <c r="I8" s="131" t="s">
        <v>38</v>
      </c>
      <c r="J8" s="130" t="s">
        <v>40</v>
      </c>
      <c r="K8" s="130" t="s">
        <v>39</v>
      </c>
      <c r="L8" s="160" t="s">
        <v>22</v>
      </c>
      <c r="M8" s="161"/>
      <c r="N8" s="117" t="s">
        <v>17</v>
      </c>
      <c r="O8" s="129" t="s">
        <v>18</v>
      </c>
      <c r="P8" s="115" t="s">
        <v>19</v>
      </c>
      <c r="Q8" s="2"/>
      <c r="R8" s="152" t="s">
        <v>41</v>
      </c>
    </row>
    <row r="9" spans="1:18" ht="36" customHeight="1" thickTop="1" thickBot="1">
      <c r="A9" s="119"/>
      <c r="B9" s="121" t="s">
        <v>12</v>
      </c>
      <c r="C9" s="121"/>
      <c r="D9" s="147"/>
      <c r="E9" s="121"/>
      <c r="F9" s="148"/>
      <c r="G9" s="150"/>
      <c r="H9" s="151" t="s">
        <v>38</v>
      </c>
      <c r="I9" s="131" t="s">
        <v>38</v>
      </c>
      <c r="J9" s="131"/>
      <c r="K9" s="131" t="s">
        <v>37</v>
      </c>
      <c r="L9" s="142" t="s">
        <v>23</v>
      </c>
      <c r="M9" s="156" t="s">
        <v>24</v>
      </c>
      <c r="N9" s="117"/>
      <c r="O9" s="129"/>
      <c r="P9" s="115"/>
      <c r="Q9" s="2"/>
      <c r="R9" s="153"/>
    </row>
    <row r="10" spans="1:18" ht="37.5" customHeight="1" thickTop="1" thickBot="1">
      <c r="A10" s="119"/>
      <c r="B10" s="121"/>
      <c r="C10" s="121"/>
      <c r="D10" s="147"/>
      <c r="E10" s="121"/>
      <c r="F10" s="148"/>
      <c r="G10" s="96" t="s">
        <v>20</v>
      </c>
      <c r="H10" s="151"/>
      <c r="I10" s="131"/>
      <c r="J10" s="131"/>
      <c r="K10" s="131"/>
      <c r="L10" s="155"/>
      <c r="M10" s="136"/>
      <c r="N10" s="117"/>
      <c r="O10" s="129"/>
      <c r="P10" s="115"/>
      <c r="Q10" s="2"/>
      <c r="R10" s="154"/>
    </row>
    <row r="11" spans="1:18" ht="30" customHeight="1" thickTop="1">
      <c r="A11" s="27">
        <v>1</v>
      </c>
      <c r="B11" s="47">
        <v>40829</v>
      </c>
      <c r="C11" s="29" t="s">
        <v>86</v>
      </c>
      <c r="D11" s="30" t="s">
        <v>87</v>
      </c>
      <c r="E11" s="30" t="s">
        <v>76</v>
      </c>
      <c r="F11" s="31" t="s">
        <v>88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3">
        <v>14</v>
      </c>
      <c r="P11" s="41"/>
      <c r="Q11" s="2"/>
      <c r="R11" s="114">
        <v>10.199999999999999</v>
      </c>
    </row>
    <row r="12" spans="1:18" ht="30" customHeight="1">
      <c r="A12" s="42">
        <v>2</v>
      </c>
      <c r="B12" s="47">
        <v>40829</v>
      </c>
      <c r="C12" s="29" t="s">
        <v>86</v>
      </c>
      <c r="D12" s="30" t="s">
        <v>89</v>
      </c>
      <c r="E12" s="30" t="s">
        <v>76</v>
      </c>
      <c r="F12" s="31" t="s">
        <v>88</v>
      </c>
      <c r="G12" s="32"/>
      <c r="H12" s="33">
        <f t="shared" ref="H12:H39" si="0">IF($D$3="si",($G$5/$G$6*G12),IF($D$3="no",G12*$G$4,0))</f>
        <v>0</v>
      </c>
      <c r="I12" s="34"/>
      <c r="J12" s="35"/>
      <c r="K12" s="68"/>
      <c r="L12" s="37"/>
      <c r="M12" s="38"/>
      <c r="N12" s="39">
        <f t="shared" ref="N12:N26" si="1">SUM(H12:M12)</f>
        <v>0</v>
      </c>
      <c r="O12" s="43">
        <v>90</v>
      </c>
      <c r="P12" s="41" t="str">
        <f t="shared" ref="P12:P43" si="2">IF(F12="Milano","X","")</f>
        <v/>
      </c>
      <c r="Q12" s="2"/>
      <c r="R12" s="114">
        <v>65.61</v>
      </c>
    </row>
    <row r="13" spans="1:18" ht="30" customHeight="1">
      <c r="A13" s="42">
        <v>3</v>
      </c>
      <c r="B13" s="47">
        <v>40829</v>
      </c>
      <c r="C13" s="29" t="s">
        <v>86</v>
      </c>
      <c r="D13" s="30" t="s">
        <v>90</v>
      </c>
      <c r="E13" s="30" t="s">
        <v>76</v>
      </c>
      <c r="F13" s="31" t="s">
        <v>88</v>
      </c>
      <c r="G13" s="32"/>
      <c r="H13" s="33">
        <f>IF($D$3="si",($G$5/$G$6*G13),IF($D$3="no",G13*$G$4,0))</f>
        <v>0</v>
      </c>
      <c r="I13" s="34"/>
      <c r="J13" s="35"/>
      <c r="K13" s="68"/>
      <c r="L13" s="37">
        <v>540</v>
      </c>
      <c r="M13" s="38"/>
      <c r="N13" s="39">
        <f>SUM(H13:M13)</f>
        <v>540</v>
      </c>
      <c r="O13" s="43">
        <v>540</v>
      </c>
      <c r="P13" s="41" t="s">
        <v>92</v>
      </c>
      <c r="Q13" s="2"/>
      <c r="R13" s="114">
        <v>406.71</v>
      </c>
    </row>
    <row r="14" spans="1:18" ht="88.5" customHeight="1">
      <c r="A14" s="42">
        <v>4</v>
      </c>
      <c r="B14" s="47">
        <v>40829</v>
      </c>
      <c r="C14" s="29" t="s">
        <v>86</v>
      </c>
      <c r="D14" s="110" t="s">
        <v>91</v>
      </c>
      <c r="E14" s="30" t="s">
        <v>76</v>
      </c>
      <c r="F14" s="31" t="s">
        <v>88</v>
      </c>
      <c r="G14" s="32"/>
      <c r="H14" s="33">
        <f t="shared" si="0"/>
        <v>0</v>
      </c>
      <c r="I14" s="34"/>
      <c r="J14" s="35"/>
      <c r="K14" s="68"/>
      <c r="L14" s="109">
        <v>-500</v>
      </c>
      <c r="M14" s="108"/>
      <c r="N14" s="39">
        <v>-500</v>
      </c>
      <c r="O14" s="43">
        <v>-500</v>
      </c>
      <c r="P14" s="113" t="s">
        <v>95</v>
      </c>
      <c r="Q14" s="2"/>
      <c r="R14" s="114">
        <v>-373.68</v>
      </c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8"/>
      <c r="L15" s="37"/>
      <c r="M15" s="38"/>
      <c r="N15" s="39">
        <f t="shared" si="1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8"/>
      <c r="L16" s="37"/>
      <c r="M16" s="38"/>
      <c r="N16" s="39">
        <f t="shared" si="1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8"/>
      <c r="L17" s="37"/>
      <c r="M17" s="38"/>
      <c r="N17" s="39">
        <f t="shared" si="1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8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0"/>
        <v>0</v>
      </c>
      <c r="I19" s="34"/>
      <c r="J19" s="35"/>
      <c r="K19" s="68"/>
      <c r="L19" s="37"/>
      <c r="M19" s="38"/>
      <c r="N19" s="39">
        <f t="shared" si="1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0"/>
        <v>0</v>
      </c>
      <c r="I20" s="34"/>
      <c r="J20" s="35"/>
      <c r="K20" s="68"/>
      <c r="L20" s="37"/>
      <c r="M20" s="38"/>
      <c r="N20" s="39">
        <f t="shared" si="1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0"/>
        <v>0</v>
      </c>
      <c r="I21" s="34"/>
      <c r="J21" s="36"/>
      <c r="K21" s="37"/>
      <c r="L21" s="37"/>
      <c r="M21" s="38"/>
      <c r="N21" s="39">
        <f t="shared" si="1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0"/>
        <v>0</v>
      </c>
      <c r="I22" s="35"/>
      <c r="J22" s="35"/>
      <c r="K22" s="68"/>
      <c r="L22" s="37"/>
      <c r="M22" s="38"/>
      <c r="N22" s="39">
        <f t="shared" si="1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0"/>
        <v>0</v>
      </c>
      <c r="I25" s="48"/>
      <c r="J25" s="36"/>
      <c r="K25" s="37"/>
      <c r="L25" s="37"/>
      <c r="M25" s="38"/>
      <c r="N25" s="39">
        <f t="shared" si="1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0"/>
        <v>0</v>
      </c>
      <c r="I26" s="48"/>
      <c r="J26" s="36"/>
      <c r="K26" s="37"/>
      <c r="L26" s="37"/>
      <c r="M26" s="38"/>
      <c r="N26" s="39">
        <f t="shared" si="1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0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0"/>
        <v>0</v>
      </c>
      <c r="I28" s="48"/>
      <c r="J28" s="36"/>
      <c r="K28" s="37"/>
      <c r="L28" s="37"/>
      <c r="M28" s="38"/>
      <c r="N28" s="39">
        <f t="shared" ref="N28:N38" si="3">SUM(H28:M28)</f>
        <v>0</v>
      </c>
      <c r="O28" s="43"/>
      <c r="P28" s="41" t="str">
        <f t="shared" si="2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0"/>
        <v>0</v>
      </c>
      <c r="I29" s="48"/>
      <c r="J29" s="36"/>
      <c r="K29" s="37"/>
      <c r="L29" s="37"/>
      <c r="M29" s="38"/>
      <c r="N29" s="39">
        <f t="shared" si="3"/>
        <v>0</v>
      </c>
      <c r="O29" s="43"/>
      <c r="P29" s="41" t="str">
        <f t="shared" si="2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0"/>
        <v>0</v>
      </c>
      <c r="I30" s="48"/>
      <c r="J30" s="36"/>
      <c r="K30" s="37"/>
      <c r="L30" s="37"/>
      <c r="M30" s="38"/>
      <c r="N30" s="39">
        <f t="shared" si="3"/>
        <v>0</v>
      </c>
      <c r="O30" s="43"/>
      <c r="P30" s="41" t="str">
        <f t="shared" si="2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0"/>
        <v>0</v>
      </c>
      <c r="I31" s="48"/>
      <c r="J31" s="36"/>
      <c r="K31" s="37"/>
      <c r="L31" s="37"/>
      <c r="M31" s="38"/>
      <c r="N31" s="39">
        <f t="shared" si="3"/>
        <v>0</v>
      </c>
      <c r="O31" s="43"/>
      <c r="P31" s="41" t="str">
        <f t="shared" si="2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0"/>
        <v>0</v>
      </c>
      <c r="I32" s="48"/>
      <c r="J32" s="36"/>
      <c r="K32" s="37"/>
      <c r="L32" s="37"/>
      <c r="M32" s="38"/>
      <c r="N32" s="39">
        <f t="shared" si="3"/>
        <v>0</v>
      </c>
      <c r="O32" s="43"/>
      <c r="P32" s="41" t="str">
        <f t="shared" si="2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0"/>
        <v>0</v>
      </c>
      <c r="I33" s="48"/>
      <c r="J33" s="36"/>
      <c r="K33" s="37"/>
      <c r="L33" s="37"/>
      <c r="M33" s="38"/>
      <c r="N33" s="39">
        <f t="shared" si="3"/>
        <v>0</v>
      </c>
      <c r="O33" s="43"/>
      <c r="P33" s="41" t="str">
        <f t="shared" si="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0"/>
        <v>0</v>
      </c>
      <c r="I34" s="48"/>
      <c r="J34" s="36"/>
      <c r="K34" s="37"/>
      <c r="L34" s="37"/>
      <c r="M34" s="38"/>
      <c r="N34" s="39">
        <f t="shared" si="3"/>
        <v>0</v>
      </c>
      <c r="O34" s="43"/>
      <c r="P34" s="41" t="str">
        <f t="shared" si="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0"/>
        <v>0</v>
      </c>
      <c r="I35" s="48"/>
      <c r="J35" s="36"/>
      <c r="K35" s="37"/>
      <c r="L35" s="37"/>
      <c r="M35" s="38"/>
      <c r="N35" s="39">
        <f t="shared" si="3"/>
        <v>0</v>
      </c>
      <c r="O35" s="43"/>
      <c r="P35" s="41" t="str">
        <f t="shared" si="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0"/>
        <v>0</v>
      </c>
      <c r="I36" s="48"/>
      <c r="J36" s="36"/>
      <c r="K36" s="37"/>
      <c r="L36" s="37"/>
      <c r="M36" s="38"/>
      <c r="N36" s="39">
        <f t="shared" si="3"/>
        <v>0</v>
      </c>
      <c r="O36" s="43"/>
      <c r="P36" s="41" t="str">
        <f t="shared" si="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3"/>
        <v>0</v>
      </c>
      <c r="O37" s="43"/>
      <c r="P37" s="41" t="str">
        <f t="shared" si="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0"/>
        <v>0</v>
      </c>
      <c r="I38" s="48"/>
      <c r="J38" s="36"/>
      <c r="K38" s="37"/>
      <c r="L38" s="37"/>
      <c r="M38" s="38"/>
      <c r="N38" s="39">
        <f t="shared" si="3"/>
        <v>0</v>
      </c>
      <c r="O38" s="43"/>
      <c r="P38" s="41" t="str">
        <f t="shared" si="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43" si="4">SUM(H40:M40)</f>
        <v>0</v>
      </c>
      <c r="O40" s="43"/>
      <c r="P40" s="41" t="str">
        <f t="shared" si="2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43" si="5">IF($D$3="si",($G$5/$G$6*G41),IF($D$3="no",G41*$G$4,0))</f>
        <v>0</v>
      </c>
      <c r="I41" s="48"/>
      <c r="J41" s="36"/>
      <c r="K41" s="37"/>
      <c r="L41" s="37"/>
      <c r="M41" s="38"/>
      <c r="N41" s="39">
        <f t="shared" si="4"/>
        <v>0</v>
      </c>
      <c r="O41" s="43"/>
      <c r="P41" s="41" t="str">
        <f t="shared" si="2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5"/>
        <v>0</v>
      </c>
      <c r="I42" s="48"/>
      <c r="J42" s="36"/>
      <c r="K42" s="37"/>
      <c r="L42" s="37"/>
      <c r="M42" s="38"/>
      <c r="N42" s="39">
        <f t="shared" si="4"/>
        <v>0</v>
      </c>
      <c r="O42" s="43"/>
      <c r="P42" s="41" t="str">
        <f t="shared" si="2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5"/>
        <v>0</v>
      </c>
      <c r="I43" s="48"/>
      <c r="J43" s="36"/>
      <c r="K43" s="37"/>
      <c r="L43" s="37"/>
      <c r="M43" s="38"/>
      <c r="N43" s="39">
        <f t="shared" si="4"/>
        <v>0</v>
      </c>
      <c r="O43" s="43"/>
      <c r="P43" s="41" t="str">
        <f t="shared" si="2"/>
        <v/>
      </c>
      <c r="Q43" s="2"/>
      <c r="R43" s="76"/>
    </row>
    <row r="44" spans="1:18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8">
      <c r="A45" s="84"/>
      <c r="B45" s="85"/>
      <c r="C45" s="86"/>
      <c r="D45" s="87"/>
      <c r="E45" s="87"/>
      <c r="F45" s="88"/>
      <c r="G45" s="89"/>
      <c r="H45" s="90"/>
      <c r="I45" s="91"/>
      <c r="J45" s="91"/>
      <c r="K45" s="91"/>
      <c r="L45" s="91"/>
      <c r="M45" s="91"/>
      <c r="N45" s="92"/>
      <c r="O45" s="93"/>
      <c r="P45" s="94"/>
    </row>
    <row r="46" spans="1:18">
      <c r="A46" s="60"/>
      <c r="B46" s="78" t="s">
        <v>43</v>
      </c>
      <c r="C46" s="78"/>
      <c r="D46" s="78"/>
      <c r="E46" s="61"/>
      <c r="F46" s="61"/>
      <c r="G46" s="78" t="s">
        <v>45</v>
      </c>
      <c r="H46" s="78"/>
      <c r="I46" s="78"/>
      <c r="J46" s="61"/>
      <c r="K46" s="61"/>
      <c r="L46" s="78" t="s">
        <v>44</v>
      </c>
      <c r="M46" s="78"/>
      <c r="N46" s="78"/>
      <c r="O46" s="61"/>
      <c r="P46" s="94"/>
    </row>
    <row r="47" spans="1:18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94"/>
    </row>
    <row r="48" spans="1:18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5:M45 O13 J14:K22 J12:L12 O11 H11:M11 H12:H43 L15:L22 I23:M43 I17:I22 M18:M22 J13:M13">
      <formula1>0</formula1>
      <formula2>0</formula2>
    </dataValidation>
    <dataValidation type="textLength" operator="greaterThan" allowBlank="1" sqref="C45 C23:C43 C21">
      <formula1>1</formula1>
      <formula2>0</formula2>
    </dataValidation>
    <dataValidation type="date" operator="greaterThanOrEqual" showErrorMessage="1" errorTitle="Data" error="Inserire una data superiore al 1/11/2000" sqref="B45 B11:B14 B23:B43">
      <formula1>36831</formula1>
      <formula2>0</formula2>
    </dataValidation>
    <dataValidation type="textLength" operator="greaterThan" sqref="F45 F23:F43 F19:F20">
      <formula1>1</formula1>
      <formula2>0</formula2>
    </dataValidation>
    <dataValidation type="textLength" operator="greaterThan" allowBlank="1" showErrorMessage="1" sqref="D45:E45 D23:E43 E19:E21">
      <formula1>1</formula1>
      <formula2>0</formula2>
    </dataValidation>
    <dataValidation type="whole" operator="greaterThanOrEqual" allowBlank="1" showErrorMessage="1" errorTitle="Valore" error="Inserire un numero maggiore o uguale a 0 (zero)!" sqref="N45 N15:N43 N11:N13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Italia</vt:lpstr>
      <vt:lpstr>EGP</vt:lpstr>
      <vt:lpstr>LATS</vt:lpstr>
      <vt:lpstr>USD</vt:lpstr>
      <vt:lpstr>EGP!Area_stampa</vt:lpstr>
      <vt:lpstr>LATS!Area_stampa</vt:lpstr>
      <vt:lpstr>'Nota Spese Italia'!Area_stampa</vt:lpstr>
      <vt:lpstr>USD!Area_stampa</vt:lpstr>
      <vt:lpstr>EGP!Titoli_stampa</vt:lpstr>
      <vt:lpstr>LATS!Titoli_stampa</vt:lpstr>
      <vt:lpstr>'Nota Spese Italia'!Titoli_stampa</vt:lpstr>
      <vt:lpstr>USD!Titoli_stampa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2011-12-27T10:33:47Z</cp:lastPrinted>
  <dcterms:created xsi:type="dcterms:W3CDTF">2007-03-06T14:42:56Z</dcterms:created>
  <dcterms:modified xsi:type="dcterms:W3CDTF">2011-12-27T10:34:33Z</dcterms:modified>
</cp:coreProperties>
</file>