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813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Estero'!$A$1:$R$44</definedName>
    <definedName name="_xlnm.Print_Area" localSheetId="1">'Nota Spese Italia'!$A$1:$S$108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J7" i="1"/>
  <c r="L7"/>
  <c r="N7"/>
  <c r="O7"/>
  <c r="R3" i="3"/>
  <c r="R1"/>
  <c r="R5" s="1"/>
  <c r="H12" l="1"/>
  <c r="H11" i="1"/>
  <c r="N11" s="1"/>
  <c r="H11" i="3"/>
  <c r="O7"/>
  <c r="P3" s="1"/>
  <c r="M7"/>
  <c r="L7"/>
  <c r="K7"/>
  <c r="J7"/>
  <c r="I7"/>
  <c r="G7"/>
  <c r="H37"/>
  <c r="H102" i="1"/>
  <c r="N102" s="1"/>
  <c r="H101"/>
  <c r="H100"/>
  <c r="H99"/>
  <c r="N99" s="1"/>
  <c r="H98"/>
  <c r="N98" s="1"/>
  <c r="H97"/>
  <c r="H96"/>
  <c r="H95"/>
  <c r="N95" s="1"/>
  <c r="H94"/>
  <c r="N94" s="1"/>
  <c r="H93"/>
  <c r="H92"/>
  <c r="H91"/>
  <c r="H90"/>
  <c r="N90" s="1"/>
  <c r="H89"/>
  <c r="H88"/>
  <c r="N88" s="1"/>
  <c r="H87"/>
  <c r="H86"/>
  <c r="N86" s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P3"/>
  <c r="G7"/>
  <c r="I7"/>
  <c r="M7"/>
  <c r="K7"/>
  <c r="P102"/>
  <c r="P101"/>
  <c r="N101"/>
  <c r="P100"/>
  <c r="N100"/>
  <c r="P99"/>
  <c r="P98"/>
  <c r="P97"/>
  <c r="N97"/>
  <c r="P96"/>
  <c r="N96"/>
  <c r="P95"/>
  <c r="P94"/>
  <c r="P93"/>
  <c r="N93"/>
  <c r="P92"/>
  <c r="N92"/>
  <c r="P91"/>
  <c r="N91"/>
  <c r="P90"/>
  <c r="P89"/>
  <c r="N89"/>
  <c r="P88"/>
  <c r="P87"/>
  <c r="N87"/>
  <c r="P86"/>
  <c r="P85"/>
  <c r="N85"/>
  <c r="P84"/>
  <c r="N84"/>
  <c r="P39" i="3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N11" i="3"/>
  <c r="N12" l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3" i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<sst xmlns="http://schemas.openxmlformats.org/spreadsheetml/2006/main" count="143" uniqueCount="62">
  <si>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</si>
  <si>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</si>
  <si>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</si>
  <si>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</si>
  <si>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</si>
  <si>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</si>
  <si>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</si>
  <si>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</si>
  <si>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</si>
  <si>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</si>
  <si>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</si>
  <si>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</si>
  <si>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</si>
  <si>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</si>
  <si>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</si>
  <si>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</si>
  <si>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</si>
  <si>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</si>
  <si>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</si>
  <si>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</si>
  <si>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</si>
  <si>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</si>
  <si>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</si>
  <si>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</si>
  <si>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</si>
  <si>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</si>
  <si>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</si>
  <si>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</si>
  <si>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</si>
  <si>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</si>
  <si>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</si>
  <si>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</si>
  <si>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</si>
  <si>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</si>
  <si>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</si>
  <si>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</si>
  <si>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</si>
  <si>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</si>
  <si>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</si>
  <si>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</si>
  <si>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</si>
  <si>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</si>
  <si>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</si>
  <si>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</si>
  <si>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Milano</t>
  </si>
  <si>
    <t>ISS Washington</t>
  </si>
  <si>
    <t>Milipol parigi</t>
  </si>
  <si>
    <t>Parigi</t>
  </si>
  <si>
    <t>CyberWarfare</t>
  </si>
  <si>
    <t>Berlino</t>
  </si>
  <si>
    <t>Trasferta Polonia</t>
  </si>
  <si>
    <t>Trasferta Parigi</t>
  </si>
  <si>
    <t>USA</t>
  </si>
  <si>
    <t>USD</t>
  </si>
  <si>
    <t>OTTOBRE</t>
  </si>
  <si>
    <t>10_01</t>
  </si>
  <si>
    <t>Massimiliano Luppi</t>
  </si>
  <si>
    <t>(importi in Valuta USD)</t>
  </si>
  <si>
    <t>Ottobre</t>
  </si>
  <si>
    <t>10 02</t>
  </si>
  <si>
    <t>MANCA SCONTRINO</t>
  </si>
  <si>
    <t>CyberWarfare (imbarco roll-up)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</si>
</sst>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8" fontId="2" fillId="0" borderId="65" xfId="0" applyNumberFormat="1" applyFont="1" applyBorder="1" applyAlignment="1" applyProtection="1">
      <alignment horizontal="right" vertical="center" wrapText="1"/>
    </xf>
    <xf numFmtId="8" fontId="1" fillId="0" borderId="0" xfId="0" applyNumberFormat="1" applyFont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zoomScale="50" zoomScaleSheetLayoutView="50" workbookViewId="0">
      <pane ySplit="5" topLeftCell="A6" activePane="bottomLeft" state="frozen"/>
      <selection pane="bottomLeft" activeCell="H46" sqref="H46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5" t="s">
        <v>0</v>
      </c>
      <c r="C1" s="125"/>
      <c r="D1" s="126"/>
      <c r="E1" s="126"/>
      <c r="F1" s="51" t="s">
        <v>58</v>
      </c>
      <c r="G1" s="50" t="s">
        <v>59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123.86</v>
      </c>
      <c r="Q1" s="3" t="s">
        <v>28</v>
      </c>
      <c r="R1" s="108">
        <f xml:space="preserve"> R11+R12</f>
        <v>91.11</v>
      </c>
    </row>
    <row r="2" spans="1:18" s="8" customFormat="1" ht="57.75" customHeight="1">
      <c r="A2" s="4"/>
      <c r="B2" s="127" t="s">
        <v>2</v>
      </c>
      <c r="C2" s="127"/>
      <c r="D2" s="126"/>
      <c r="E2" s="126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7" t="s">
        <v>26</v>
      </c>
      <c r="C3" s="127"/>
      <c r="D3" s="126" t="s">
        <v>28</v>
      </c>
      <c r="E3" s="126"/>
      <c r="N3" s="10" t="s">
        <v>4</v>
      </c>
      <c r="O3" s="11"/>
      <c r="P3" s="62">
        <f>+O7</f>
        <v>120.86</v>
      </c>
      <c r="Q3" s="13"/>
      <c r="R3" s="108">
        <f>R11</f>
        <v>88.9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8">
        <v>1.1100000000000001</v>
      </c>
      <c r="N5" s="134" t="s">
        <v>8</v>
      </c>
      <c r="O5" s="134"/>
      <c r="P5" s="58">
        <f>P1-P2-P3-P4</f>
        <v>3</v>
      </c>
      <c r="Q5" s="13"/>
      <c r="R5" s="108">
        <f>R1-R3</f>
        <v>2.2099999999999937</v>
      </c>
    </row>
    <row r="6" spans="1:18" s="8" customFormat="1" ht="43.5" customHeight="1" thickTop="1" thickBot="1">
      <c r="A6" s="4"/>
      <c r="B6" s="56" t="s">
        <v>57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35" t="s">
        <v>30</v>
      </c>
      <c r="B7" s="136"/>
      <c r="C7" s="137"/>
      <c r="D7" s="110" t="s">
        <v>11</v>
      </c>
      <c r="E7" s="111"/>
      <c r="F7" s="111"/>
      <c r="G7" s="98">
        <f t="shared" ref="G7:O7" si="0">SUM(G11:G39)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1">
        <f t="shared" si="0"/>
        <v>123.86</v>
      </c>
      <c r="N7" s="79">
        <f t="shared" si="0"/>
        <v>123.86</v>
      </c>
      <c r="O7" s="82">
        <f t="shared" si="0"/>
        <v>120.86</v>
      </c>
      <c r="P7" s="13">
        <f>+N7-SUM(H7:M7)</f>
        <v>0</v>
      </c>
    </row>
    <row r="8" spans="1:18" ht="36" customHeight="1" thickTop="1" thickBot="1">
      <c r="A8" s="112"/>
      <c r="B8" s="113" t="s">
        <v>12</v>
      </c>
      <c r="C8" s="113" t="s">
        <v>13</v>
      </c>
      <c r="D8" s="114" t="s">
        <v>25</v>
      </c>
      <c r="E8" s="113" t="s">
        <v>33</v>
      </c>
      <c r="F8" s="116" t="s">
        <v>32</v>
      </c>
      <c r="G8" s="117" t="s">
        <v>15</v>
      </c>
      <c r="H8" s="119" t="s">
        <v>16</v>
      </c>
      <c r="I8" s="121" t="s">
        <v>37</v>
      </c>
      <c r="J8" s="120" t="s">
        <v>39</v>
      </c>
      <c r="K8" s="120" t="s">
        <v>38</v>
      </c>
      <c r="L8" s="138" t="s">
        <v>22</v>
      </c>
      <c r="M8" s="139"/>
      <c r="N8" s="109" t="s">
        <v>17</v>
      </c>
      <c r="O8" s="128" t="s">
        <v>18</v>
      </c>
      <c r="P8" s="129" t="s">
        <v>19</v>
      </c>
      <c r="Q8" s="2"/>
      <c r="R8" s="122" t="s">
        <v>40</v>
      </c>
    </row>
    <row r="9" spans="1:18" ht="36" customHeight="1" thickTop="1" thickBot="1">
      <c r="A9" s="112"/>
      <c r="B9" s="113" t="s">
        <v>12</v>
      </c>
      <c r="C9" s="113"/>
      <c r="D9" s="115"/>
      <c r="E9" s="113"/>
      <c r="F9" s="116"/>
      <c r="G9" s="118"/>
      <c r="H9" s="119" t="s">
        <v>37</v>
      </c>
      <c r="I9" s="121" t="s">
        <v>37</v>
      </c>
      <c r="J9" s="121"/>
      <c r="K9" s="121" t="s">
        <v>36</v>
      </c>
      <c r="L9" s="130" t="s">
        <v>23</v>
      </c>
      <c r="M9" s="132" t="s">
        <v>24</v>
      </c>
      <c r="N9" s="109"/>
      <c r="O9" s="128"/>
      <c r="P9" s="129"/>
      <c r="Q9" s="2"/>
      <c r="R9" s="123"/>
    </row>
    <row r="10" spans="1:18" ht="37.5" customHeight="1" thickTop="1" thickBot="1">
      <c r="A10" s="112"/>
      <c r="B10" s="113"/>
      <c r="C10" s="113"/>
      <c r="D10" s="115"/>
      <c r="E10" s="113"/>
      <c r="F10" s="116"/>
      <c r="G10" s="95" t="s">
        <v>20</v>
      </c>
      <c r="H10" s="119"/>
      <c r="I10" s="121"/>
      <c r="J10" s="121"/>
      <c r="K10" s="121"/>
      <c r="L10" s="131"/>
      <c r="M10" s="133"/>
      <c r="N10" s="109"/>
      <c r="O10" s="128"/>
      <c r="P10" s="129"/>
      <c r="Q10" s="2"/>
      <c r="R10" s="124"/>
    </row>
    <row r="11" spans="1:18" ht="30" customHeight="1" thickTop="1">
      <c r="A11" s="27">
        <v>1</v>
      </c>
      <c r="B11" s="47">
        <v>40826</v>
      </c>
      <c r="C11" s="29"/>
      <c r="D11" s="30" t="s">
        <v>45</v>
      </c>
      <c r="E11" s="30" t="s">
        <v>52</v>
      </c>
      <c r="F11" s="31" t="s">
        <v>53</v>
      </c>
      <c r="G11" s="94"/>
      <c r="H11" s="33">
        <f>IF($D$3="si",($G$5/$G$6*G11),IF($D$3="no",G11*$G$4,0))</f>
        <v>0</v>
      </c>
      <c r="I11" s="34"/>
      <c r="J11" s="35"/>
      <c r="K11" s="68"/>
      <c r="L11" s="68"/>
      <c r="M11" s="38">
        <v>120.86</v>
      </c>
      <c r="N11" s="39">
        <f>SUM(H11:M11)</f>
        <v>120.86</v>
      </c>
      <c r="O11" s="40">
        <v>120.86</v>
      </c>
      <c r="P11" s="41"/>
      <c r="Q11" s="2"/>
      <c r="R11" s="107">
        <v>88.9</v>
      </c>
    </row>
    <row r="12" spans="1:18" ht="30" customHeight="1">
      <c r="A12" s="42">
        <v>2</v>
      </c>
      <c r="B12" s="47">
        <v>40827</v>
      </c>
      <c r="C12" s="44"/>
      <c r="D12" s="30" t="s">
        <v>45</v>
      </c>
      <c r="E12" s="30" t="s">
        <v>52</v>
      </c>
      <c r="F12" s="31" t="s">
        <v>53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3</v>
      </c>
      <c r="N12" s="39">
        <f>SUM(H12:M12)</f>
        <v>3</v>
      </c>
      <c r="O12" s="43"/>
      <c r="P12" s="41"/>
      <c r="Q12" s="2"/>
      <c r="R12" s="107">
        <v>2.21</v>
      </c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5"/>
    </row>
    <row r="40" spans="1:18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8">
      <c r="A41" s="83"/>
      <c r="B41" s="84"/>
      <c r="C41" s="85"/>
      <c r="D41" s="86"/>
      <c r="E41" s="86"/>
      <c r="F41" s="87"/>
      <c r="G41" s="88"/>
      <c r="H41" s="89"/>
      <c r="I41" s="90"/>
      <c r="J41" s="90"/>
      <c r="K41" s="90"/>
      <c r="L41" s="90"/>
      <c r="M41" s="90"/>
      <c r="N41" s="91"/>
      <c r="O41" s="92"/>
      <c r="P41" s="93"/>
    </row>
    <row r="42" spans="1:18">
      <c r="A42" s="60"/>
      <c r="B42" s="77" t="s">
        <v>41</v>
      </c>
      <c r="C42" s="77"/>
      <c r="D42" s="77"/>
      <c r="E42" s="61"/>
      <c r="F42" s="61"/>
      <c r="G42" s="77" t="s">
        <v>43</v>
      </c>
      <c r="H42" s="77"/>
      <c r="I42" s="77"/>
      <c r="J42" s="61"/>
      <c r="K42" s="61"/>
      <c r="L42" s="77" t="s">
        <v>42</v>
      </c>
      <c r="M42" s="77"/>
      <c r="N42" s="77"/>
      <c r="O42" s="61"/>
      <c r="P42" s="93"/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3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1 C21 C12 C23:C39">
      <formula1>1</formula1>
      <formula2>0</formula2>
    </dataValidation>
    <dataValidation type="date" operator="greaterThanOrEqual" showErrorMessage="1" errorTitle="Data" error="Inserire una data superiore al 1/11/2000" sqref="B41 B11:B12 B23:B39">
      <formula1>36831</formula1>
      <formula2>0</formula2>
    </dataValidation>
    <dataValidation type="textLength" operator="greaterThan" sqref="F41 F19:F20 F23:F39">
      <formula1>1</formula1>
      <formula2>0</formula2>
    </dataValidation>
    <dataValidation type="textLength" operator="greaterThan" allowBlank="1" showErrorMessage="1" sqref="D41:E41 E19:E21 D23:E39">
      <formula1>1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decimal" operator="greaterThanOrEqual" allowBlank="1" showErrorMessage="1" errorTitle="Valore" error="Inserire un numero maggiore o uguale a 0 (zero)!" sqref="H41:M41 M18:M22 H12:H39 J13:L22 I17:I22 J11:M12 H11:I11 I23:M39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tabSelected="1" view="pageBreakPreview" topLeftCell="F1" zoomScale="50" zoomScaleSheetLayoutView="50" workbookViewId="0">
      <pane ySplit="5" topLeftCell="A6" activePane="bottomLeft" state="frozen"/>
      <selection pane="bottomLeft" activeCell="P5" sqref="P5"/>
    </sheetView>
  </sheetViews>
  <sheetFormatPr defaultColWidth="9.140625" defaultRowHeight="18.75"/>
  <cols>
    <col min="1" max="1" width="6.7109375" style="1" customWidth="1"/>
    <col min="2" max="2" width="18.28515625" style="2" customWidth="1"/>
    <col min="3" max="3" width="20.85546875" style="2" customWidth="1"/>
    <col min="4" max="4" width="37.710937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5" t="s">
        <v>0</v>
      </c>
      <c r="C1" s="125"/>
      <c r="D1" s="125"/>
      <c r="E1" s="126" t="s">
        <v>56</v>
      </c>
      <c r="F1" s="126"/>
      <c r="G1" s="51" t="s">
        <v>54</v>
      </c>
      <c r="H1" s="50" t="s">
        <v>55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1000.6901890189018</v>
      </c>
      <c r="Q1" s="3" t="s">
        <v>28</v>
      </c>
    </row>
    <row r="2" spans="1:19" s="8" customFormat="1" ht="35.25" customHeight="1">
      <c r="A2" s="4"/>
      <c r="B2" s="127" t="s">
        <v>2</v>
      </c>
      <c r="C2" s="127"/>
      <c r="D2" s="127"/>
      <c r="E2" s="126"/>
      <c r="F2" s="126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7" t="s">
        <v>26</v>
      </c>
      <c r="C3" s="127"/>
      <c r="D3" s="127"/>
      <c r="E3" s="126" t="s">
        <v>28</v>
      </c>
      <c r="F3" s="126"/>
      <c r="N3" s="10" t="s">
        <v>4</v>
      </c>
      <c r="O3" s="11"/>
      <c r="P3" s="12">
        <f>+O7</f>
        <v>552.79999999999995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17</v>
      </c>
      <c r="F5" s="14"/>
      <c r="G5" s="10" t="s">
        <v>7</v>
      </c>
      <c r="H5" s="21">
        <v>1.52</v>
      </c>
      <c r="N5" s="134" t="s">
        <v>8</v>
      </c>
      <c r="O5" s="134"/>
      <c r="P5" s="22">
        <f>P1-P2-P3-P4</f>
        <v>447.89018901890188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3" t="s">
        <v>11</v>
      </c>
      <c r="F7" s="154"/>
      <c r="G7" s="25">
        <f t="shared" ref="G7:O7" si="0">SUM(G11:G102)</f>
        <v>160</v>
      </c>
      <c r="H7" s="25">
        <f t="shared" si="0"/>
        <v>21.890189018901893</v>
      </c>
      <c r="I7" s="65">
        <f t="shared" si="0"/>
        <v>401.2</v>
      </c>
      <c r="J7" s="71">
        <f>SUM(J11:J102)</f>
        <v>189.7</v>
      </c>
      <c r="K7" s="66">
        <f t="shared" si="0"/>
        <v>0</v>
      </c>
      <c r="L7" s="66">
        <f>SUM(L11:L102)</f>
        <v>382.8</v>
      </c>
      <c r="M7" s="66">
        <f t="shared" si="0"/>
        <v>5.0999999999999996</v>
      </c>
      <c r="N7" s="66">
        <f>SUM(N11:N102)</f>
        <v>1000.6901890189017</v>
      </c>
      <c r="O7" s="67">
        <f>SUM(O11:O102)</f>
        <v>552.79999999999995</v>
      </c>
      <c r="P7" s="13">
        <f>+N7-SUM(I7:M7)</f>
        <v>21.890189018901651</v>
      </c>
    </row>
    <row r="8" spans="1:19" ht="36" customHeight="1" thickTop="1" thickBot="1">
      <c r="A8" s="141"/>
      <c r="B8" s="64"/>
      <c r="C8" s="142" t="s">
        <v>13</v>
      </c>
      <c r="D8" s="143" t="s">
        <v>25</v>
      </c>
      <c r="E8" s="113" t="s">
        <v>14</v>
      </c>
      <c r="F8" s="144" t="s">
        <v>34</v>
      </c>
      <c r="G8" s="145" t="s">
        <v>15</v>
      </c>
      <c r="H8" s="146" t="s">
        <v>16</v>
      </c>
      <c r="I8" s="120" t="s">
        <v>37</v>
      </c>
      <c r="J8" s="120" t="s">
        <v>39</v>
      </c>
      <c r="K8" s="120" t="s">
        <v>38</v>
      </c>
      <c r="L8" s="151" t="s">
        <v>35</v>
      </c>
      <c r="M8" s="152"/>
      <c r="N8" s="140" t="s">
        <v>17</v>
      </c>
      <c r="O8" s="149" t="s">
        <v>18</v>
      </c>
      <c r="P8" s="129" t="s">
        <v>19</v>
      </c>
      <c r="R8" s="2"/>
    </row>
    <row r="9" spans="1:19" ht="36" customHeight="1" thickTop="1" thickBot="1">
      <c r="A9" s="112"/>
      <c r="B9" s="64" t="s">
        <v>12</v>
      </c>
      <c r="C9" s="113"/>
      <c r="D9" s="113"/>
      <c r="E9" s="113"/>
      <c r="F9" s="144"/>
      <c r="G9" s="145"/>
      <c r="H9" s="147"/>
      <c r="I9" s="121" t="s">
        <v>37</v>
      </c>
      <c r="J9" s="121"/>
      <c r="K9" s="121" t="s">
        <v>36</v>
      </c>
      <c r="L9" s="130" t="s">
        <v>23</v>
      </c>
      <c r="M9" s="150" t="s">
        <v>24</v>
      </c>
      <c r="N9" s="109"/>
      <c r="O9" s="128"/>
      <c r="P9" s="129"/>
      <c r="R9" s="2"/>
    </row>
    <row r="10" spans="1:19" ht="37.5" customHeight="1" thickTop="1" thickBot="1">
      <c r="A10" s="112"/>
      <c r="B10" s="55"/>
      <c r="C10" s="113"/>
      <c r="D10" s="113"/>
      <c r="E10" s="113"/>
      <c r="F10" s="144"/>
      <c r="G10" s="26" t="s">
        <v>20</v>
      </c>
      <c r="H10" s="148"/>
      <c r="I10" s="121"/>
      <c r="J10" s="121"/>
      <c r="K10" s="121"/>
      <c r="L10" s="155"/>
      <c r="M10" s="133"/>
      <c r="N10" s="109"/>
      <c r="O10" s="128"/>
      <c r="P10" s="129"/>
      <c r="R10" s="2"/>
    </row>
    <row r="11" spans="1:19" ht="30" customHeight="1" thickTop="1">
      <c r="A11" s="27">
        <v>1</v>
      </c>
      <c r="B11" s="47">
        <v>40826</v>
      </c>
      <c r="C11" s="29"/>
      <c r="D11" s="29" t="s">
        <v>45</v>
      </c>
      <c r="E11" s="69"/>
      <c r="F11" s="69" t="s">
        <v>44</v>
      </c>
      <c r="G11" s="99"/>
      <c r="H11" s="105">
        <f>IF($E$3="si",($H$5/$H$6*G11),IF($E$3="no",G11*$H$4,0))</f>
        <v>0</v>
      </c>
      <c r="I11" s="72">
        <v>140</v>
      </c>
      <c r="J11" s="72"/>
      <c r="K11" s="34"/>
      <c r="L11" s="35"/>
      <c r="M11" s="37"/>
      <c r="N11" s="39">
        <f>SUM(H11:M11)</f>
        <v>140</v>
      </c>
      <c r="O11" s="40">
        <v>140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40837</v>
      </c>
      <c r="C12" s="29"/>
      <c r="D12" s="44" t="s">
        <v>46</v>
      </c>
      <c r="E12" s="69"/>
      <c r="F12" s="69" t="s">
        <v>44</v>
      </c>
      <c r="G12" s="100"/>
      <c r="H12" s="105">
        <f t="shared" ref="H12:H75" si="1">IF($E$3="si",($H$5/$H$6*G12),IF($E$3="no",G12*$H$4,0))</f>
        <v>0</v>
      </c>
      <c r="I12" s="72">
        <v>75</v>
      </c>
      <c r="J12" s="72"/>
      <c r="K12" s="34"/>
      <c r="L12" s="35"/>
      <c r="M12" s="37"/>
      <c r="N12" s="39">
        <f>SUM(H12:M12)</f>
        <v>75</v>
      </c>
      <c r="O12" s="43"/>
      <c r="P12" s="41" t="str">
        <f t="shared" ref="P12:P83" si="2">IF($F12="Milano","X","")</f>
        <v>X</v>
      </c>
      <c r="R12" s="2"/>
    </row>
    <row r="13" spans="1:19" ht="30" customHeight="1">
      <c r="A13" s="42">
        <v>3</v>
      </c>
      <c r="B13" s="28">
        <v>40826</v>
      </c>
      <c r="C13" s="29"/>
      <c r="D13" s="29" t="s">
        <v>45</v>
      </c>
      <c r="E13" s="69"/>
      <c r="F13" s="69" t="s">
        <v>44</v>
      </c>
      <c r="G13" s="100"/>
      <c r="H13" s="105">
        <f t="shared" si="1"/>
        <v>0</v>
      </c>
      <c r="I13" s="72">
        <v>1.7</v>
      </c>
      <c r="J13" s="72"/>
      <c r="K13" s="34"/>
      <c r="L13" s="35"/>
      <c r="M13" s="37"/>
      <c r="N13" s="39">
        <f>SUM(H13:M13)</f>
        <v>1.7</v>
      </c>
      <c r="O13" s="43"/>
      <c r="P13" s="41" t="str">
        <f t="shared" si="2"/>
        <v>X</v>
      </c>
      <c r="R13" s="2"/>
    </row>
    <row r="14" spans="1:19" ht="30" customHeight="1">
      <c r="A14" s="42">
        <v>4</v>
      </c>
      <c r="B14" s="28">
        <v>40837</v>
      </c>
      <c r="C14" s="29"/>
      <c r="D14" s="29" t="s">
        <v>46</v>
      </c>
      <c r="E14" s="69"/>
      <c r="F14" s="69" t="s">
        <v>47</v>
      </c>
      <c r="G14" s="100"/>
      <c r="H14" s="105">
        <f t="shared" si="1"/>
        <v>0</v>
      </c>
      <c r="I14" s="72"/>
      <c r="J14" s="72">
        <v>72.5</v>
      </c>
      <c r="K14" s="34"/>
      <c r="L14" s="35"/>
      <c r="M14" s="37"/>
      <c r="N14" s="39">
        <f t="shared" ref="N14:N18" si="3">SUM(H14:M14)</f>
        <v>72.5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>
        <v>40837</v>
      </c>
      <c r="C15" s="29"/>
      <c r="D15" s="29" t="s">
        <v>46</v>
      </c>
      <c r="E15" s="69"/>
      <c r="F15" s="69" t="s">
        <v>47</v>
      </c>
      <c r="G15" s="100"/>
      <c r="H15" s="105">
        <f t="shared" si="1"/>
        <v>0</v>
      </c>
      <c r="I15" s="72"/>
      <c r="J15" s="72"/>
      <c r="K15" s="34"/>
      <c r="L15" s="35"/>
      <c r="M15" s="37">
        <v>5.0999999999999996</v>
      </c>
      <c r="N15" s="39">
        <f t="shared" si="3"/>
        <v>5.0999999999999996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>
        <v>40834</v>
      </c>
      <c r="C16" s="29"/>
      <c r="D16" s="29" t="s">
        <v>46</v>
      </c>
      <c r="E16" s="69"/>
      <c r="F16" s="69" t="s">
        <v>47</v>
      </c>
      <c r="G16" s="100"/>
      <c r="H16" s="105">
        <f t="shared" si="1"/>
        <v>0</v>
      </c>
      <c r="I16" s="72"/>
      <c r="J16" s="72">
        <v>22.4</v>
      </c>
      <c r="K16" s="34"/>
      <c r="L16" s="35"/>
      <c r="M16" s="37"/>
      <c r="N16" s="39">
        <f t="shared" si="3"/>
        <v>22.4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>
        <v>40834</v>
      </c>
      <c r="C17" s="29"/>
      <c r="D17" s="29" t="s">
        <v>46</v>
      </c>
      <c r="E17" s="69"/>
      <c r="F17" s="69" t="s">
        <v>47</v>
      </c>
      <c r="G17" s="100"/>
      <c r="H17" s="105">
        <f t="shared" si="1"/>
        <v>0</v>
      </c>
      <c r="I17" s="72"/>
      <c r="J17" s="72">
        <v>28.8</v>
      </c>
      <c r="K17" s="34"/>
      <c r="L17" s="35"/>
      <c r="M17" s="37"/>
      <c r="N17" s="39">
        <f t="shared" si="3"/>
        <v>28.8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>
        <v>40834</v>
      </c>
      <c r="C18" s="29"/>
      <c r="D18" s="29" t="s">
        <v>46</v>
      </c>
      <c r="E18" s="69"/>
      <c r="F18" s="69" t="s">
        <v>47</v>
      </c>
      <c r="G18" s="100"/>
      <c r="H18" s="105">
        <f t="shared" si="1"/>
        <v>0</v>
      </c>
      <c r="I18" s="72"/>
      <c r="J18" s="72">
        <v>36</v>
      </c>
      <c r="K18" s="34"/>
      <c r="L18" s="35"/>
      <c r="M18" s="35"/>
      <c r="N18" s="39">
        <f t="shared" si="3"/>
        <v>36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>
        <v>40840</v>
      </c>
      <c r="C19" s="29"/>
      <c r="D19" s="44" t="s">
        <v>46</v>
      </c>
      <c r="E19" s="69"/>
      <c r="F19" s="69" t="s">
        <v>44</v>
      </c>
      <c r="G19" s="101"/>
      <c r="H19" s="105">
        <f t="shared" si="1"/>
        <v>0</v>
      </c>
      <c r="I19" s="72">
        <v>29.5</v>
      </c>
      <c r="J19" s="72"/>
      <c r="K19" s="34"/>
      <c r="L19" s="35"/>
      <c r="M19" s="35"/>
      <c r="N19" s="39">
        <f t="shared" ref="N19:N83" si="4">SUM(H19:M19)</f>
        <v>29.5</v>
      </c>
      <c r="O19" s="43"/>
      <c r="P19" s="41" t="str">
        <f t="shared" si="2"/>
        <v>X</v>
      </c>
      <c r="R19" s="2"/>
    </row>
    <row r="20" spans="1:18" ht="30" customHeight="1">
      <c r="A20" s="42">
        <v>10</v>
      </c>
      <c r="B20" s="28">
        <v>40814</v>
      </c>
      <c r="C20" s="29"/>
      <c r="D20" s="44" t="s">
        <v>48</v>
      </c>
      <c r="E20" s="69"/>
      <c r="F20" s="69" t="s">
        <v>49</v>
      </c>
      <c r="G20" s="101"/>
      <c r="H20" s="105">
        <f t="shared" si="1"/>
        <v>0</v>
      </c>
      <c r="I20" s="72">
        <v>1.5</v>
      </c>
      <c r="J20" s="72"/>
      <c r="K20" s="34"/>
      <c r="L20" s="35"/>
      <c r="M20" s="35"/>
      <c r="N20" s="39">
        <f t="shared" si="4"/>
        <v>1.5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>
        <v>40831</v>
      </c>
      <c r="C21" s="29"/>
      <c r="D21" s="44" t="s">
        <v>45</v>
      </c>
      <c r="E21" s="69"/>
      <c r="F21" s="69" t="s">
        <v>44</v>
      </c>
      <c r="G21" s="101"/>
      <c r="H21" s="105">
        <f t="shared" si="1"/>
        <v>0</v>
      </c>
      <c r="I21" s="72">
        <v>1.7</v>
      </c>
      <c r="J21" s="72"/>
      <c r="K21" s="34"/>
      <c r="L21" s="35"/>
      <c r="M21" s="35"/>
      <c r="N21" s="39">
        <f t="shared" si="4"/>
        <v>1.7</v>
      </c>
      <c r="O21" s="43"/>
      <c r="P21" s="41" t="str">
        <f t="shared" si="2"/>
        <v>X</v>
      </c>
      <c r="R21" s="2"/>
    </row>
    <row r="22" spans="1:18" ht="30" customHeight="1">
      <c r="A22" s="42">
        <v>12</v>
      </c>
      <c r="B22" s="28">
        <v>40833</v>
      </c>
      <c r="C22" s="29"/>
      <c r="D22" s="44" t="s">
        <v>46</v>
      </c>
      <c r="E22" s="69"/>
      <c r="F22" s="69" t="s">
        <v>44</v>
      </c>
      <c r="G22" s="101"/>
      <c r="H22" s="105">
        <f t="shared" si="1"/>
        <v>0</v>
      </c>
      <c r="I22" s="72">
        <v>2</v>
      </c>
      <c r="J22" s="72"/>
      <c r="K22" s="34"/>
      <c r="L22" s="35"/>
      <c r="M22" s="35"/>
      <c r="N22" s="39">
        <f t="shared" si="4"/>
        <v>2</v>
      </c>
      <c r="O22" s="43"/>
      <c r="P22" s="41" t="str">
        <f t="shared" si="2"/>
        <v>X</v>
      </c>
      <c r="R22" s="2"/>
    </row>
    <row r="23" spans="1:18" ht="30" customHeight="1">
      <c r="A23" s="42">
        <v>13</v>
      </c>
      <c r="B23" s="28">
        <v>40801</v>
      </c>
      <c r="C23" s="29"/>
      <c r="D23" s="44" t="s">
        <v>50</v>
      </c>
      <c r="E23" s="69"/>
      <c r="F23" s="69" t="s">
        <v>44</v>
      </c>
      <c r="G23" s="101"/>
      <c r="H23" s="105">
        <f t="shared" si="1"/>
        <v>0</v>
      </c>
      <c r="I23" s="72">
        <v>24.5</v>
      </c>
      <c r="J23" s="72"/>
      <c r="K23" s="34"/>
      <c r="L23" s="35"/>
      <c r="M23" s="35"/>
      <c r="N23" s="39">
        <f t="shared" si="4"/>
        <v>24.5</v>
      </c>
      <c r="O23" s="43"/>
      <c r="P23" s="41" t="str">
        <f t="shared" si="2"/>
        <v>X</v>
      </c>
      <c r="R23" s="2"/>
    </row>
    <row r="24" spans="1:18" ht="30" customHeight="1">
      <c r="A24" s="42">
        <v>14</v>
      </c>
      <c r="B24" s="28">
        <v>40808</v>
      </c>
      <c r="C24" s="29"/>
      <c r="D24" s="44" t="s">
        <v>51</v>
      </c>
      <c r="E24" s="69"/>
      <c r="F24" s="69" t="s">
        <v>44</v>
      </c>
      <c r="G24" s="101"/>
      <c r="H24" s="105">
        <f t="shared" si="1"/>
        <v>0</v>
      </c>
      <c r="I24" s="72">
        <v>2.2999999999999998</v>
      </c>
      <c r="J24" s="72"/>
      <c r="K24" s="34"/>
      <c r="L24" s="35"/>
      <c r="M24" s="35"/>
      <c r="N24" s="39">
        <f t="shared" si="4"/>
        <v>2.2999999999999998</v>
      </c>
      <c r="O24" s="43"/>
      <c r="P24" s="41" t="str">
        <f t="shared" si="2"/>
        <v>X</v>
      </c>
      <c r="R24" s="2"/>
    </row>
    <row r="25" spans="1:18" ht="30" customHeight="1">
      <c r="A25" s="42">
        <v>15</v>
      </c>
      <c r="B25" s="28">
        <v>40808</v>
      </c>
      <c r="C25" s="29"/>
      <c r="D25" s="44" t="s">
        <v>51</v>
      </c>
      <c r="E25" s="69"/>
      <c r="F25" s="69" t="s">
        <v>44</v>
      </c>
      <c r="G25" s="101"/>
      <c r="H25" s="105">
        <f t="shared" si="1"/>
        <v>0</v>
      </c>
      <c r="I25" s="72">
        <v>52</v>
      </c>
      <c r="J25" s="72"/>
      <c r="K25" s="34"/>
      <c r="L25" s="35"/>
      <c r="M25" s="35"/>
      <c r="N25" s="39">
        <f t="shared" si="4"/>
        <v>52</v>
      </c>
      <c r="O25" s="43"/>
      <c r="P25" s="41" t="str">
        <f t="shared" si="2"/>
        <v>X</v>
      </c>
      <c r="R25" s="2"/>
    </row>
    <row r="26" spans="1:18" ht="30" customHeight="1">
      <c r="A26" s="42">
        <v>16</v>
      </c>
      <c r="B26" s="28">
        <v>40814</v>
      </c>
      <c r="C26" s="29"/>
      <c r="D26" s="44" t="s">
        <v>48</v>
      </c>
      <c r="E26" s="69"/>
      <c r="F26" s="69" t="s">
        <v>44</v>
      </c>
      <c r="G26" s="101"/>
      <c r="H26" s="105">
        <f t="shared" si="1"/>
        <v>0</v>
      </c>
      <c r="I26" s="72">
        <v>43</v>
      </c>
      <c r="J26" s="72"/>
      <c r="K26" s="34"/>
      <c r="L26" s="35"/>
      <c r="M26" s="35"/>
      <c r="N26" s="39">
        <f t="shared" si="4"/>
        <v>43</v>
      </c>
      <c r="O26" s="43"/>
      <c r="P26" s="41" t="str">
        <f t="shared" si="2"/>
        <v>X</v>
      </c>
      <c r="R26" s="2"/>
    </row>
    <row r="27" spans="1:18" ht="30" customHeight="1">
      <c r="A27" s="42">
        <v>17</v>
      </c>
      <c r="B27" s="28">
        <v>40802</v>
      </c>
      <c r="C27" s="29"/>
      <c r="D27" s="44" t="s">
        <v>50</v>
      </c>
      <c r="E27" s="69"/>
      <c r="F27" s="69" t="s">
        <v>44</v>
      </c>
      <c r="G27" s="101"/>
      <c r="H27" s="105">
        <f t="shared" si="1"/>
        <v>0</v>
      </c>
      <c r="I27" s="72">
        <v>28</v>
      </c>
      <c r="J27" s="72"/>
      <c r="K27" s="34"/>
      <c r="L27" s="35"/>
      <c r="M27" s="35"/>
      <c r="N27" s="39">
        <f t="shared" si="4"/>
        <v>28</v>
      </c>
      <c r="O27" s="43"/>
      <c r="P27" s="41" t="str">
        <f t="shared" si="2"/>
        <v>X</v>
      </c>
      <c r="R27" s="2"/>
    </row>
    <row r="28" spans="1:18" ht="30" customHeight="1">
      <c r="A28" s="42">
        <v>18</v>
      </c>
      <c r="B28" s="28">
        <v>40814</v>
      </c>
      <c r="C28" s="29"/>
      <c r="D28" s="44" t="s">
        <v>48</v>
      </c>
      <c r="E28" s="69"/>
      <c r="F28" s="69" t="s">
        <v>49</v>
      </c>
      <c r="G28" s="101"/>
      <c r="H28" s="105">
        <f t="shared" si="1"/>
        <v>0</v>
      </c>
      <c r="I28" s="72"/>
      <c r="J28" s="72"/>
      <c r="K28" s="34"/>
      <c r="L28" s="35">
        <v>382.8</v>
      </c>
      <c r="M28" s="35"/>
      <c r="N28" s="39">
        <f t="shared" si="4"/>
        <v>382.8</v>
      </c>
      <c r="O28" s="43">
        <v>382.8</v>
      </c>
      <c r="P28" s="41" t="str">
        <f t="shared" si="2"/>
        <v/>
      </c>
      <c r="R28" s="2"/>
    </row>
    <row r="29" spans="1:18" ht="30" customHeight="1">
      <c r="A29" s="42">
        <v>19</v>
      </c>
      <c r="B29" s="28">
        <v>40826</v>
      </c>
      <c r="C29" s="29"/>
      <c r="D29" s="44" t="s">
        <v>45</v>
      </c>
      <c r="E29" s="69"/>
      <c r="F29" s="69" t="s">
        <v>44</v>
      </c>
      <c r="G29" s="101">
        <v>40</v>
      </c>
      <c r="H29" s="105">
        <f t="shared" si="1"/>
        <v>5.4725472547254732</v>
      </c>
      <c r="I29" s="72"/>
      <c r="J29" s="72"/>
      <c r="K29" s="34"/>
      <c r="L29" s="35"/>
      <c r="M29" s="35"/>
      <c r="N29" s="39">
        <f t="shared" si="4"/>
        <v>5.4725472547254732</v>
      </c>
      <c r="O29" s="43"/>
      <c r="P29" s="41" t="str">
        <f t="shared" si="2"/>
        <v>X</v>
      </c>
      <c r="R29" s="2"/>
    </row>
    <row r="30" spans="1:18" ht="30" customHeight="1">
      <c r="A30" s="42">
        <v>20</v>
      </c>
      <c r="B30" s="28">
        <v>40831</v>
      </c>
      <c r="C30" s="29"/>
      <c r="D30" s="44" t="s">
        <v>45</v>
      </c>
      <c r="E30" s="69"/>
      <c r="F30" s="69" t="s">
        <v>44</v>
      </c>
      <c r="G30" s="101">
        <v>40</v>
      </c>
      <c r="H30" s="105">
        <f t="shared" si="1"/>
        <v>5.4725472547254732</v>
      </c>
      <c r="I30" s="72"/>
      <c r="J30" s="72"/>
      <c r="K30" s="34"/>
      <c r="L30" s="35"/>
      <c r="M30" s="35"/>
      <c r="N30" s="39">
        <f t="shared" si="4"/>
        <v>5.4725472547254732</v>
      </c>
      <c r="O30" s="43"/>
      <c r="P30" s="41" t="str">
        <f t="shared" si="2"/>
        <v>X</v>
      </c>
      <c r="R30" s="2"/>
    </row>
    <row r="31" spans="1:18" ht="30" customHeight="1">
      <c r="A31" s="42">
        <v>21</v>
      </c>
      <c r="B31" s="28">
        <v>40833</v>
      </c>
      <c r="C31" s="29"/>
      <c r="D31" s="44" t="s">
        <v>46</v>
      </c>
      <c r="E31" s="69"/>
      <c r="F31" s="69" t="s">
        <v>44</v>
      </c>
      <c r="G31" s="101">
        <v>40</v>
      </c>
      <c r="H31" s="105">
        <f t="shared" si="1"/>
        <v>5.4725472547254732</v>
      </c>
      <c r="I31" s="72"/>
      <c r="J31" s="72"/>
      <c r="K31" s="34"/>
      <c r="L31" s="35"/>
      <c r="M31" s="35"/>
      <c r="N31" s="39">
        <f t="shared" si="4"/>
        <v>5.4725472547254732</v>
      </c>
      <c r="O31" s="43"/>
      <c r="P31" s="41" t="str">
        <f t="shared" si="2"/>
        <v>X</v>
      </c>
      <c r="R31" s="2"/>
    </row>
    <row r="32" spans="1:18" ht="30" customHeight="1">
      <c r="A32" s="42">
        <v>22</v>
      </c>
      <c r="B32" s="28">
        <v>40837</v>
      </c>
      <c r="C32" s="29"/>
      <c r="D32" s="44" t="s">
        <v>46</v>
      </c>
      <c r="E32" s="69"/>
      <c r="F32" s="69" t="s">
        <v>44</v>
      </c>
      <c r="G32" s="101">
        <v>40</v>
      </c>
      <c r="H32" s="105">
        <f t="shared" si="1"/>
        <v>5.4725472547254732</v>
      </c>
      <c r="I32" s="72"/>
      <c r="J32" s="72"/>
      <c r="K32" s="34"/>
      <c r="L32" s="35"/>
      <c r="M32" s="35"/>
      <c r="N32" s="39">
        <f t="shared" si="4"/>
        <v>5.4725472547254732</v>
      </c>
      <c r="O32" s="43"/>
      <c r="P32" s="41" t="str">
        <f t="shared" si="2"/>
        <v>X</v>
      </c>
      <c r="R32" s="2"/>
    </row>
    <row r="33" spans="1:18" ht="30" customHeight="1">
      <c r="A33" s="42">
        <v>23</v>
      </c>
      <c r="B33" s="28">
        <v>40814</v>
      </c>
      <c r="C33" s="29"/>
      <c r="D33" s="44" t="s">
        <v>61</v>
      </c>
      <c r="E33" s="69" t="s">
        <v>60</v>
      </c>
      <c r="F33" s="69" t="s">
        <v>44</v>
      </c>
      <c r="G33" s="101"/>
      <c r="H33" s="105">
        <f t="shared" si="1"/>
        <v>0</v>
      </c>
      <c r="I33" s="72"/>
      <c r="J33" s="72">
        <v>30</v>
      </c>
      <c r="K33" s="34"/>
      <c r="L33" s="35"/>
      <c r="M33" s="35"/>
      <c r="N33" s="39">
        <f t="shared" si="4"/>
        <v>30</v>
      </c>
      <c r="O33" s="43">
        <v>30</v>
      </c>
      <c r="P33" s="41" t="str">
        <f t="shared" si="2"/>
        <v>X</v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1"/>
      <c r="H34" s="105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1"/>
      <c r="H35" s="105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1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1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1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1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1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1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1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1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1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1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1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1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1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1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1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1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1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1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1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1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1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1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1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1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1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1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1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1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1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1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1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1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1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1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1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1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1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1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1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1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1"/>
      <c r="H76" s="72">
        <f t="shared" ref="H76:H102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2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2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3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3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3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3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3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4"/>
      <c r="H89" s="36">
        <f t="shared" si="5"/>
        <v>0</v>
      </c>
      <c r="I89" s="36"/>
      <c r="J89" s="36"/>
      <c r="K89" s="37"/>
      <c r="L89" s="37"/>
      <c r="M89" s="38"/>
      <c r="N89" s="39">
        <f t="shared" ref="N89:N102" si="9">SUM(H89:M89)</f>
        <v>0</v>
      </c>
      <c r="O89" s="43"/>
      <c r="P89" s="41" t="str">
        <f t="shared" ref="P89:P10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4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4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4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4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4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4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4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4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4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4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4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4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4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4" spans="1:18">
      <c r="A104" s="60"/>
      <c r="B104" s="61"/>
      <c r="C104" s="61"/>
      <c r="D104" s="61"/>
      <c r="E104" s="61"/>
      <c r="F104" s="61"/>
      <c r="G104" s="61"/>
      <c r="H104" s="61"/>
      <c r="I104" s="61"/>
      <c r="J104" s="106"/>
      <c r="K104" s="106"/>
      <c r="L104" s="61"/>
      <c r="M104" s="61"/>
      <c r="N104" s="61"/>
      <c r="O104" s="61"/>
      <c r="P104" s="106"/>
      <c r="Q104" s="3"/>
    </row>
    <row r="105" spans="1:18">
      <c r="A105" s="83"/>
      <c r="B105" s="84"/>
      <c r="C105" s="85"/>
      <c r="D105" s="86"/>
      <c r="E105" s="86"/>
      <c r="F105" s="87"/>
      <c r="G105" s="88"/>
      <c r="H105" s="89"/>
      <c r="I105" s="90"/>
      <c r="J105" s="106"/>
      <c r="K105" s="106"/>
      <c r="L105" s="90"/>
      <c r="M105" s="90"/>
      <c r="N105" s="91"/>
      <c r="O105" s="92"/>
      <c r="P105" s="106"/>
      <c r="Q105" s="3"/>
    </row>
    <row r="106" spans="1:18">
      <c r="A106" s="60"/>
      <c r="B106" s="77" t="s">
        <v>41</v>
      </c>
      <c r="C106" s="77"/>
      <c r="D106" s="77"/>
      <c r="E106" s="61"/>
      <c r="F106" s="61"/>
      <c r="G106" s="77" t="s">
        <v>43</v>
      </c>
      <c r="H106" s="77"/>
      <c r="I106" s="77"/>
      <c r="J106" s="106"/>
      <c r="K106" s="106"/>
      <c r="L106" s="77" t="s">
        <v>42</v>
      </c>
      <c r="M106" s="77"/>
      <c r="N106" s="77"/>
      <c r="O106" s="61"/>
      <c r="P106" s="106"/>
      <c r="Q106" s="3"/>
    </row>
    <row r="107" spans="1:18">
      <c r="A107" s="60"/>
      <c r="B107" s="61"/>
      <c r="C107" s="61"/>
      <c r="D107" s="61"/>
      <c r="E107" s="61"/>
      <c r="F107" s="61"/>
      <c r="G107" s="61"/>
      <c r="H107" s="61"/>
      <c r="I107" s="61"/>
      <c r="J107" s="106"/>
      <c r="K107" s="106"/>
      <c r="L107" s="61"/>
      <c r="M107" s="61"/>
      <c r="N107" s="61"/>
      <c r="O107" s="61"/>
      <c r="P107" s="106"/>
      <c r="Q107" s="3"/>
    </row>
    <row r="108" spans="1:18">
      <c r="A108" s="60"/>
      <c r="B108" s="61"/>
      <c r="C108" s="61"/>
      <c r="D108" s="61"/>
      <c r="E108" s="61"/>
      <c r="F108" s="61"/>
      <c r="G108" s="61"/>
      <c r="H108" s="61"/>
      <c r="I108" s="61"/>
      <c r="J108" s="106"/>
      <c r="K108" s="106"/>
      <c r="L108" s="61"/>
      <c r="M108" s="61"/>
      <c r="N108" s="61"/>
      <c r="O108" s="61"/>
      <c r="P108" s="106"/>
      <c r="Q108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5 N11:N102">
      <formula1>0</formula1>
      <formula2>0</formula2>
    </dataValidation>
    <dataValidation type="decimal" operator="greaterThanOrEqual" allowBlank="1" showErrorMessage="1" errorTitle="Valore" error="Inserire un numero maggiore o uguale a 0 (zero)!" sqref="H105:M105 H12:J83 H11:K11 H84:M102 K17:K83 L11:M83">
      <formula1>0</formula1>
      <formula2>0</formula2>
    </dataValidation>
    <dataValidation type="textLength" operator="greaterThan" allowBlank="1" showErrorMessage="1" sqref="D105:E105 D84:E102 F19:F77 E79:F83">
      <formula1>1</formula1>
      <formula2>0</formula2>
    </dataValidation>
    <dataValidation type="textLength" operator="greaterThan" sqref="F105 F84:F102 G19:G76 G79:G83">
      <formula1>1</formula1>
      <formula2>0</formula2>
    </dataValidation>
    <dataValidation type="date" operator="greaterThanOrEqual" showErrorMessage="1" errorTitle="Data" error="Inserire una data superiore al 1/11/2000" sqref="B105 B79:B102 B11:B12 C12">
      <formula1>36831</formula1>
      <formula2>0</formula2>
    </dataValidation>
    <dataValidation type="textLength" operator="greaterThan" allowBlank="1" sqref="C105 C84:C102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2011-12-21T09:24:12Z</cp:lastPrinted>
  <dcterms:created xsi:type="dcterms:W3CDTF">2007-03-06T14:42:56Z</dcterms:created>
  <dcterms:modified xsi:type="dcterms:W3CDTF">2011-12-21T09:53:28Z</dcterms:modified>
</cp:coreProperties>
</file>