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7785" activeTab="4"/>
  </bookViews>
  <sheets>
    <sheet name="1Q" sheetId="1" r:id="rId1"/>
    <sheet name="2Q" sheetId="2" r:id="rId2"/>
    <sheet name="3Q" sheetId="5" r:id="rId3"/>
    <sheet name="4Q" sheetId="6" r:id="rId4"/>
    <sheet name="RECAP" sheetId="7" r:id="rId5"/>
  </sheets>
  <definedNames>
    <definedName name="_xlnm.Print_Area" localSheetId="0">'1Q'!$A$1:$L$53</definedName>
  </definedNames>
  <calcPr calcId="125725"/>
</workbook>
</file>

<file path=xl/calcChain.xml><?xml version="1.0" encoding="utf-8"?>
<calcChain xmlns="http://schemas.openxmlformats.org/spreadsheetml/2006/main">
  <c r="C73" i="6"/>
  <c r="C74"/>
  <c r="C86"/>
  <c r="C87"/>
  <c r="D90" l="1"/>
  <c r="C90"/>
  <c r="D77"/>
  <c r="C77"/>
  <c r="C8"/>
  <c r="C9"/>
  <c r="C21"/>
  <c r="C22" l="1"/>
  <c r="C34"/>
  <c r="C35"/>
  <c r="C47"/>
  <c r="C48"/>
  <c r="C9" i="5"/>
  <c r="C48" i="2"/>
  <c r="C48" i="1"/>
  <c r="C100" i="6"/>
  <c r="C48" i="5"/>
  <c r="C60" i="6"/>
  <c r="C61"/>
  <c r="C99" l="1"/>
  <c r="C103" s="1"/>
  <c r="C47" i="5" l="1"/>
  <c r="C34"/>
  <c r="C35"/>
  <c r="C21"/>
  <c r="C22"/>
  <c r="C8"/>
  <c r="C47" i="2"/>
  <c r="C34"/>
  <c r="C35"/>
  <c r="C21"/>
  <c r="C22"/>
  <c r="D51" i="1"/>
  <c r="C47"/>
  <c r="C51" s="1"/>
  <c r="D38"/>
  <c r="C38"/>
  <c r="D25"/>
  <c r="C21"/>
  <c r="C25" s="1"/>
  <c r="D12"/>
  <c r="C9"/>
  <c r="C8"/>
  <c r="C12" s="1"/>
  <c r="C38" i="6"/>
  <c r="D64" l="1"/>
  <c r="C64"/>
  <c r="D51"/>
  <c r="C51"/>
  <c r="D38"/>
  <c r="D38" i="5" l="1"/>
  <c r="C38"/>
  <c r="D51"/>
  <c r="C51"/>
  <c r="D38" i="2"/>
  <c r="C38"/>
  <c r="D12" l="1"/>
  <c r="D103" i="6" l="1"/>
  <c r="D12"/>
  <c r="C12"/>
  <c r="D12" i="5" l="1"/>
  <c r="C25" i="6"/>
  <c r="D25"/>
  <c r="C25" i="5"/>
  <c r="C51" i="2"/>
  <c r="D51"/>
  <c r="C12" i="5"/>
  <c r="D25" i="2"/>
  <c r="C25"/>
  <c r="C12"/>
  <c r="D25" i="5" l="1"/>
</calcChain>
</file>

<file path=xl/sharedStrings.xml><?xml version="1.0" encoding="utf-8"?>
<sst xmlns="http://schemas.openxmlformats.org/spreadsheetml/2006/main" count="405" uniqueCount="154">
  <si>
    <t xml:space="preserve">Exposition Fee </t>
  </si>
  <si>
    <t xml:space="preserve">Exposition costs </t>
  </si>
  <si>
    <t xml:space="preserve">(Meeting room, Speech, Furniture etc.) </t>
  </si>
  <si>
    <t xml:space="preserve">Stand shipping/construction </t>
  </si>
  <si>
    <t xml:space="preserve">HT Team </t>
  </si>
  <si>
    <t>TOTAL COST</t>
  </si>
  <si>
    <t xml:space="preserve">TOTAL COST </t>
  </si>
  <si>
    <t>Flights</t>
  </si>
  <si>
    <t>Hotel</t>
  </si>
  <si>
    <t>2 Sales + 1 Field</t>
  </si>
  <si>
    <t>HOSDB - Security&amp;Policing</t>
  </si>
  <si>
    <t>Farnborough - UK</t>
  </si>
  <si>
    <t>Kuala Lumpur - Malaysia</t>
  </si>
  <si>
    <t>NATIA</t>
  </si>
  <si>
    <t>MILIPOL</t>
  </si>
  <si>
    <t>April 14 -17</t>
  </si>
  <si>
    <t xml:space="preserve">ISS Johannesburg </t>
  </si>
  <si>
    <t>Johannesburg - South Africa</t>
  </si>
  <si>
    <t>Washington - USA</t>
  </si>
  <si>
    <t xml:space="preserve">SEECAT </t>
  </si>
  <si>
    <t>Tokyo - Japan</t>
  </si>
  <si>
    <t>ISS KUALA LUMPUR</t>
  </si>
  <si>
    <t>Spedizione Nomadic</t>
  </si>
  <si>
    <t>Prague - CZ Republic</t>
  </si>
  <si>
    <t>IDEX</t>
  </si>
  <si>
    <t>February 22-26</t>
  </si>
  <si>
    <t>GSA</t>
  </si>
  <si>
    <t>March 03-05</t>
  </si>
  <si>
    <t>Singapore</t>
  </si>
  <si>
    <t>March 10-12</t>
  </si>
  <si>
    <t>ISS Dubai</t>
  </si>
  <si>
    <t>March 16-18</t>
  </si>
  <si>
    <t>Dubai - Emirates</t>
  </si>
  <si>
    <t>Abu Dhabi - Emirates</t>
  </si>
  <si>
    <t>INTERPOL WORLD</t>
  </si>
  <si>
    <t>April 14-16</t>
  </si>
  <si>
    <t>LAAD</t>
  </si>
  <si>
    <t>Rio de Janeiro - Brazil</t>
  </si>
  <si>
    <t>ISS Praga</t>
  </si>
  <si>
    <t>IDEC</t>
  </si>
  <si>
    <t>June XX-XX</t>
  </si>
  <si>
    <t>August XX-XX</t>
  </si>
  <si>
    <t>USA</t>
  </si>
  <si>
    <t>ISS Washington</t>
  </si>
  <si>
    <t>September 29-30</t>
  </si>
  <si>
    <t>DSEI</t>
  </si>
  <si>
    <t>London - UK</t>
  </si>
  <si>
    <t>September 10-13</t>
  </si>
  <si>
    <t>Paris - France</t>
  </si>
  <si>
    <t>October 20 - 23</t>
  </si>
  <si>
    <t>October XX-XX</t>
  </si>
  <si>
    <t>November 02-05</t>
  </si>
  <si>
    <t>4 Sales + 3 Tech + 1 Mgmt</t>
  </si>
  <si>
    <t>Costruzione Pon</t>
  </si>
  <si>
    <t>1 Sales + 1 Field</t>
  </si>
  <si>
    <t>IACP</t>
  </si>
  <si>
    <t>BUDGET 2015</t>
  </si>
  <si>
    <t>ACTUALS 2015</t>
  </si>
  <si>
    <t>ISS MEXICO</t>
  </si>
  <si>
    <t>DEFENSE SECURITY BANGKOK</t>
  </si>
  <si>
    <t>October 24 - 27</t>
  </si>
  <si>
    <t>Chicago - USA</t>
  </si>
  <si>
    <t>October 27-28</t>
  </si>
  <si>
    <t>Mexico City - MEXICO</t>
  </si>
  <si>
    <t>Costruzione PON</t>
  </si>
  <si>
    <t>5 Sales + 2 Field</t>
  </si>
  <si>
    <t>Bangkok - Thailandia</t>
  </si>
  <si>
    <t>Spedizione Nomadic Singapore</t>
  </si>
  <si>
    <t>Spedizione Nomadic Italia</t>
  </si>
  <si>
    <t>3 Sales + 3 Tech + 1 Field + 1 Mgmt</t>
  </si>
  <si>
    <t>June 03-04</t>
  </si>
  <si>
    <t>Cartagena - Colombia</t>
  </si>
  <si>
    <t>July 28-29</t>
  </si>
  <si>
    <t>USD 11.000,00</t>
  </si>
  <si>
    <t>GBP 7.447,20</t>
  </si>
  <si>
    <t>SGD 12.250,00</t>
  </si>
  <si>
    <t>USD 10.290,00</t>
  </si>
  <si>
    <t>SGD 220,00</t>
  </si>
  <si>
    <t>SGD 15.408,00</t>
  </si>
  <si>
    <t>December 02 - 03</t>
  </si>
  <si>
    <t>November XXXXX</t>
  </si>
  <si>
    <t>Rwanda - Africa</t>
  </si>
  <si>
    <t xml:space="preserve">KIDEC </t>
  </si>
  <si>
    <t xml:space="preserve">Kuwait </t>
  </si>
  <si>
    <t>November 22 - 26</t>
  </si>
  <si>
    <t xml:space="preserve">INTERPOL </t>
  </si>
  <si>
    <t>2 Sales + 1 Tech + 1 Field</t>
  </si>
  <si>
    <t>GBP 8.620,00</t>
  </si>
  <si>
    <t>USD 12.850,00</t>
  </si>
  <si>
    <t>Raw Space 12sqm + Corner NEW PROJECT</t>
  </si>
  <si>
    <t>HT</t>
  </si>
  <si>
    <t>Raw Space 18sqm                          ISS PROJECT</t>
  </si>
  <si>
    <t>Raw Space 18sqm + Corner IDEC ROME 2014 PROJECT</t>
  </si>
  <si>
    <t>?</t>
  </si>
  <si>
    <t>Raw Space 18sqm+                         NEW PROJECT</t>
  </si>
  <si>
    <t xml:space="preserve">Roll Up </t>
  </si>
  <si>
    <t>Roll-up/Costruzione Pon</t>
  </si>
  <si>
    <t>Spedizione Nomadic Sing./Costruzione Pon</t>
  </si>
  <si>
    <t>Spedizione Pon USA/Costruzione Pon</t>
  </si>
  <si>
    <t>Spedizione Nomadic Ita/Costruzione Pon</t>
  </si>
  <si>
    <t>6 x ISS PROJECT</t>
  </si>
  <si>
    <t>18sqm</t>
  </si>
  <si>
    <t>Wooden backwall mt 6x2,5h</t>
  </si>
  <si>
    <t>Platform+Carpet 18sqm</t>
  </si>
  <si>
    <t>Counter</t>
  </si>
  <si>
    <t>Highstool</t>
  </si>
  <si>
    <t>Brochure rack</t>
  </si>
  <si>
    <t>3 Armchairs or 2 Double seated sofas</t>
  </si>
  <si>
    <t>1 Low round glass table</t>
  </si>
  <si>
    <t>60'' Plasma TV (USB port)</t>
  </si>
  <si>
    <t>6 Spotlights</t>
  </si>
  <si>
    <t>PCEXHIBITIONS 2015</t>
  </si>
  <si>
    <t>12sqm</t>
  </si>
  <si>
    <t>2 x IDEC ROME 2014 PROJECT</t>
  </si>
  <si>
    <t>Interpol World + Idec Cartagena</t>
  </si>
  <si>
    <t>1 x NEW PROJECT</t>
  </si>
  <si>
    <t>Idex</t>
  </si>
  <si>
    <t>ISS Dubai + ISS Prague + ISS Johannesburg + ISS Mexico + ISS KL</t>
  </si>
  <si>
    <t>18 sqm</t>
  </si>
  <si>
    <t>Milipol Paris</t>
  </si>
  <si>
    <t>Bin</t>
  </si>
  <si>
    <t>Wooden sidewall mt 3x2,5h</t>
  </si>
  <si>
    <t>Counter with door</t>
  </si>
  <si>
    <t>42'' Plasma TV (USB port)</t>
  </si>
  <si>
    <t>Wooden backwall mt 4x2,5h</t>
  </si>
  <si>
    <t>Storage room mt 1x1x2,5h with door</t>
  </si>
  <si>
    <t>Backwall graphic (Galileo)</t>
  </si>
  <si>
    <t>Sidewall graphics (Claims)</t>
  </si>
  <si>
    <t>Logo graphic x counter (HackingTeam)</t>
  </si>
  <si>
    <t>Logo graphic x storage room (HackingTeam)</t>
  </si>
  <si>
    <t>Sidewall graphics (Galileo/Grey Paint)</t>
  </si>
  <si>
    <t>Logo graphic x storage room (Claims)</t>
  </si>
  <si>
    <t>Platform+Carpet 12sqm</t>
  </si>
  <si>
    <t xml:space="preserve">Counter </t>
  </si>
  <si>
    <t>9 Spotlights</t>
  </si>
  <si>
    <t>7/8 Spotlights</t>
  </si>
  <si>
    <t>1 Armchair and or 1 Double seated sofa</t>
  </si>
  <si>
    <t>Low round glass table</t>
  </si>
  <si>
    <t>Shelf</t>
  </si>
  <si>
    <t>Bench or 2 Chairs</t>
  </si>
  <si>
    <t>24* sqm</t>
  </si>
  <si>
    <t>Platform+Carpet 24sqm</t>
  </si>
  <si>
    <t>6 Highstool</t>
  </si>
  <si>
    <t>Conference round table</t>
  </si>
  <si>
    <t>4 Chairs</t>
  </si>
  <si>
    <t>Meeting room mt 2x2x1,80h with door</t>
  </si>
  <si>
    <t>Meeting room sidewall graphics (Claims)</t>
  </si>
  <si>
    <t>Logo graphic x meeting room frontwall (upon TV)</t>
  </si>
  <si>
    <t>1 Counter</t>
  </si>
  <si>
    <t>2 Shelves</t>
  </si>
  <si>
    <t>2 Low tables</t>
  </si>
  <si>
    <t>8 Armchairs</t>
  </si>
  <si>
    <t>3 X 42'' Plasma TV (USB Port)</t>
  </si>
  <si>
    <t>Cupboard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</si>
</sst>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[$$-C09]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b/>
      <i/>
      <u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0" fontId="4" fillId="2" borderId="3" xfId="0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center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/>
    <xf numFmtId="0" fontId="7" fillId="0" borderId="0" xfId="0" applyFont="1"/>
    <xf numFmtId="8" fontId="0" fillId="0" borderId="0" xfId="0" applyNumberFormat="1"/>
    <xf numFmtId="6" fontId="0" fillId="0" borderId="0" xfId="0" applyNumberFormat="1" applyAlignment="1">
      <alignment horizontal="left"/>
    </xf>
    <xf numFmtId="164" fontId="7" fillId="0" borderId="0" xfId="0" applyNumberFormat="1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9" fillId="0" borderId="0" xfId="0" applyNumberFormat="1" applyFont="1"/>
    <xf numFmtId="8" fontId="8" fillId="0" borderId="0" xfId="0" applyNumberFormat="1" applyFont="1"/>
    <xf numFmtId="0" fontId="5" fillId="0" borderId="0" xfId="0" applyFont="1" applyFill="1" applyBorder="1" applyAlignment="1">
      <alignment horizontal="left" vertical="center" wrapText="1" indent="1" readingOrder="1"/>
    </xf>
    <xf numFmtId="0" fontId="0" fillId="0" borderId="0" xfId="0" applyFill="1"/>
    <xf numFmtId="8" fontId="5" fillId="0" borderId="0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 applyFill="1"/>
    <xf numFmtId="0" fontId="3" fillId="0" borderId="0" xfId="0" applyFont="1" applyFill="1"/>
    <xf numFmtId="0" fontId="11" fillId="0" borderId="0" xfId="1" applyFont="1" applyAlignment="1" applyProtection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1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Border="1"/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workbookViewId="0">
      <selection activeCell="C29" sqref="C29"/>
    </sheetView>
  </sheetViews>
  <sheetFormatPr defaultRowHeight="15"/>
  <cols>
    <col min="1" max="1" width="41.5703125" customWidth="1"/>
    <col min="2" max="2" width="25.28515625" customWidth="1"/>
    <col min="3" max="3" width="50.28515625" customWidth="1"/>
    <col min="4" max="4" width="32.85546875" customWidth="1"/>
    <col min="5" max="5" width="15.28515625" customWidth="1"/>
    <col min="6" max="6" width="14.7109375" customWidth="1"/>
  </cols>
  <sheetData>
    <row r="1" spans="1:9">
      <c r="A1" s="13" t="s">
        <v>24</v>
      </c>
      <c r="C1" s="13"/>
      <c r="D1" s="13"/>
    </row>
    <row r="2" spans="1:9">
      <c r="A2" t="s">
        <v>25</v>
      </c>
    </row>
    <row r="3" spans="1:9">
      <c r="A3" t="s">
        <v>33</v>
      </c>
    </row>
    <row r="4" spans="1:9" ht="15.75" thickBot="1">
      <c r="C4" s="9" t="s">
        <v>56</v>
      </c>
      <c r="D4" s="9" t="s">
        <v>57</v>
      </c>
      <c r="E4" s="14"/>
      <c r="F4" s="14"/>
      <c r="G4" s="14"/>
      <c r="H4" s="14"/>
      <c r="I4" s="14"/>
    </row>
    <row r="5" spans="1:9" ht="15.75" customHeight="1" thickBot="1">
      <c r="A5" s="4" t="s">
        <v>0</v>
      </c>
      <c r="B5" s="43" t="s">
        <v>89</v>
      </c>
      <c r="C5" s="5">
        <v>10000</v>
      </c>
      <c r="D5" s="5" t="s">
        <v>76</v>
      </c>
      <c r="E5" s="30"/>
      <c r="F5" s="14"/>
      <c r="G5" s="14"/>
      <c r="H5" s="14"/>
      <c r="I5" s="14"/>
    </row>
    <row r="6" spans="1:9" ht="15.75" customHeight="1">
      <c r="A6" s="6" t="s">
        <v>1</v>
      </c>
      <c r="B6" s="43"/>
      <c r="C6" s="45">
        <v>1500</v>
      </c>
      <c r="D6" s="45"/>
      <c r="E6" s="14"/>
    </row>
    <row r="7" spans="1:9" ht="15.75" customHeight="1" thickBot="1">
      <c r="A7" s="7" t="s">
        <v>2</v>
      </c>
      <c r="B7" s="43"/>
      <c r="C7" s="46"/>
      <c r="D7" s="46"/>
    </row>
    <row r="8" spans="1:9" ht="15.75" customHeight="1" thickBot="1">
      <c r="A8" s="8" t="s">
        <v>8</v>
      </c>
      <c r="B8" s="43"/>
      <c r="C8" s="10">
        <f>170*5*3</f>
        <v>2550</v>
      </c>
      <c r="D8" s="10"/>
    </row>
    <row r="9" spans="1:9" ht="15.75" thickBot="1">
      <c r="A9" s="6" t="s">
        <v>7</v>
      </c>
      <c r="B9" s="43"/>
      <c r="C9" s="31">
        <f>800*3</f>
        <v>2400</v>
      </c>
      <c r="D9" s="31"/>
    </row>
    <row r="10" spans="1:9" ht="15.75" thickBot="1">
      <c r="A10" s="8" t="s">
        <v>3</v>
      </c>
      <c r="B10" s="43"/>
      <c r="C10" s="10">
        <v>4500</v>
      </c>
      <c r="D10" s="10"/>
      <c r="E10" s="14" t="s">
        <v>53</v>
      </c>
    </row>
    <row r="11" spans="1:9" ht="14.25" customHeight="1" thickBot="1">
      <c r="A11" s="6" t="s">
        <v>4</v>
      </c>
      <c r="B11" s="43"/>
      <c r="C11" s="31" t="s">
        <v>9</v>
      </c>
      <c r="D11" s="31"/>
      <c r="E11" s="14"/>
    </row>
    <row r="12" spans="1:9" ht="15.75" thickBot="1">
      <c r="A12" s="11" t="s">
        <v>6</v>
      </c>
      <c r="B12" s="43"/>
      <c r="C12" s="12">
        <f>SUM(C5:C10)</f>
        <v>20950</v>
      </c>
      <c r="D12" s="12">
        <f>SUM(D5:D10)</f>
        <v>0</v>
      </c>
      <c r="E12" s="20"/>
      <c r="F12" s="21"/>
    </row>
    <row r="14" spans="1:9">
      <c r="A14" s="13" t="s">
        <v>26</v>
      </c>
      <c r="C14" s="1"/>
    </row>
    <row r="15" spans="1:9">
      <c r="A15" t="s">
        <v>27</v>
      </c>
      <c r="C15" s="2"/>
    </row>
    <row r="16" spans="1:9">
      <c r="A16" t="s">
        <v>28</v>
      </c>
    </row>
    <row r="17" spans="1:7" ht="15.75" thickBot="1">
      <c r="C17" s="9" t="s">
        <v>56</v>
      </c>
      <c r="D17" s="9" t="s">
        <v>57</v>
      </c>
      <c r="E17" s="14"/>
      <c r="F17" s="14"/>
      <c r="G17" s="14"/>
    </row>
    <row r="18" spans="1:7" ht="15" customHeight="1" thickBot="1">
      <c r="A18" s="4" t="s">
        <v>0</v>
      </c>
      <c r="B18" s="44" t="s">
        <v>90</v>
      </c>
      <c r="C18" s="5">
        <v>6000</v>
      </c>
      <c r="D18" s="5" t="s">
        <v>75</v>
      </c>
      <c r="E18" s="14"/>
    </row>
    <row r="19" spans="1:7" ht="15.75" customHeight="1">
      <c r="A19" s="6" t="s">
        <v>1</v>
      </c>
      <c r="B19" s="44"/>
      <c r="C19" s="45">
        <v>1500</v>
      </c>
      <c r="D19" s="45" t="s">
        <v>77</v>
      </c>
      <c r="E19" s="14"/>
    </row>
    <row r="20" spans="1:7" ht="15.75" customHeight="1" thickBot="1">
      <c r="A20" s="7" t="s">
        <v>2</v>
      </c>
      <c r="B20" s="44"/>
      <c r="C20" s="46"/>
      <c r="D20" s="46"/>
    </row>
    <row r="21" spans="1:7" ht="15.75" customHeight="1" thickBot="1">
      <c r="A21" s="8" t="s">
        <v>8</v>
      </c>
      <c r="B21" s="44"/>
      <c r="C21" s="10">
        <f>170*2*2</f>
        <v>680</v>
      </c>
      <c r="D21" s="10"/>
    </row>
    <row r="22" spans="1:7" ht="15.75" thickBot="1">
      <c r="A22" s="6" t="s">
        <v>7</v>
      </c>
      <c r="B22" s="44"/>
      <c r="C22" s="31">
        <v>0</v>
      </c>
      <c r="D22" s="31"/>
    </row>
    <row r="23" spans="1:7" ht="15.75" thickBot="1">
      <c r="A23" s="8" t="s">
        <v>3</v>
      </c>
      <c r="B23" s="44"/>
      <c r="C23" s="10">
        <v>250</v>
      </c>
      <c r="D23" s="10"/>
      <c r="E23" s="35" t="s">
        <v>67</v>
      </c>
      <c r="F23" s="23"/>
    </row>
    <row r="24" spans="1:7" ht="15.75" thickBot="1">
      <c r="A24" s="6" t="s">
        <v>4</v>
      </c>
      <c r="B24" s="44"/>
      <c r="C24" s="31" t="s">
        <v>54</v>
      </c>
      <c r="D24" s="31"/>
      <c r="E24" s="14"/>
    </row>
    <row r="25" spans="1:7" ht="15.75" thickBot="1">
      <c r="A25" s="11" t="s">
        <v>5</v>
      </c>
      <c r="B25" s="44"/>
      <c r="C25" s="12">
        <f>SUM(C18:C23)</f>
        <v>8430</v>
      </c>
      <c r="D25" s="12">
        <f>SUM(D18:D23)</f>
        <v>0</v>
      </c>
      <c r="E25" s="20"/>
      <c r="F25" s="21"/>
    </row>
    <row r="27" spans="1:7">
      <c r="A27" s="13" t="s">
        <v>10</v>
      </c>
    </row>
    <row r="28" spans="1:7">
      <c r="A28" t="s">
        <v>29</v>
      </c>
    </row>
    <row r="29" spans="1:7">
      <c r="A29" t="s">
        <v>11</v>
      </c>
    </row>
    <row r="30" spans="1:7" ht="15.75" thickBot="1">
      <c r="C30" s="9" t="s">
        <v>56</v>
      </c>
      <c r="D30" s="9" t="s">
        <v>57</v>
      </c>
    </row>
    <row r="31" spans="1:7" ht="15.75" thickBot="1">
      <c r="A31" s="4" t="s">
        <v>0</v>
      </c>
      <c r="B31" s="44" t="s">
        <v>90</v>
      </c>
      <c r="C31" s="5">
        <v>6000</v>
      </c>
      <c r="D31" s="5" t="s">
        <v>74</v>
      </c>
      <c r="E31" s="14"/>
    </row>
    <row r="32" spans="1:7">
      <c r="A32" s="6" t="s">
        <v>1</v>
      </c>
      <c r="B32" s="44"/>
      <c r="C32" s="45">
        <v>1300</v>
      </c>
      <c r="D32" s="45"/>
      <c r="E32" s="14"/>
    </row>
    <row r="33" spans="1:6" ht="15.75" thickBot="1">
      <c r="A33" s="7" t="s">
        <v>2</v>
      </c>
      <c r="B33" s="44"/>
      <c r="C33" s="46"/>
      <c r="D33" s="46"/>
    </row>
    <row r="34" spans="1:6" ht="15.75" thickBot="1">
      <c r="A34" s="8" t="s">
        <v>8</v>
      </c>
      <c r="B34" s="44"/>
      <c r="C34" s="10">
        <v>1800</v>
      </c>
      <c r="D34" s="10"/>
      <c r="E34" s="14"/>
    </row>
    <row r="35" spans="1:6" ht="15.75" thickBot="1">
      <c r="A35" s="6" t="s">
        <v>7</v>
      </c>
      <c r="B35" s="44"/>
      <c r="C35" s="31">
        <v>900</v>
      </c>
      <c r="D35" s="31"/>
    </row>
    <row r="36" spans="1:6" ht="15.75" thickBot="1">
      <c r="A36" s="8" t="s">
        <v>3</v>
      </c>
      <c r="B36" s="44"/>
      <c r="C36" s="10">
        <v>450</v>
      </c>
      <c r="D36" s="10"/>
      <c r="E36" s="14" t="s">
        <v>68</v>
      </c>
    </row>
    <row r="37" spans="1:6" ht="15.75" thickBot="1">
      <c r="A37" s="6" t="s">
        <v>4</v>
      </c>
      <c r="B37" s="44"/>
      <c r="C37" s="31" t="s">
        <v>9</v>
      </c>
      <c r="D37" s="31"/>
      <c r="E37" s="14"/>
    </row>
    <row r="38" spans="1:6" ht="15.75" thickBot="1">
      <c r="A38" s="11" t="s">
        <v>6</v>
      </c>
      <c r="B38" s="44"/>
      <c r="C38" s="12">
        <f>SUM(C31:C36)</f>
        <v>10450</v>
      </c>
      <c r="D38" s="12">
        <f>SUM(D31:D36)</f>
        <v>0</v>
      </c>
      <c r="E38" s="20"/>
      <c r="F38" s="21"/>
    </row>
    <row r="40" spans="1:6">
      <c r="A40" s="13" t="s">
        <v>30</v>
      </c>
      <c r="C40" s="13"/>
      <c r="D40" s="13"/>
    </row>
    <row r="41" spans="1:6">
      <c r="A41" t="s">
        <v>31</v>
      </c>
    </row>
    <row r="42" spans="1:6">
      <c r="A42" t="s">
        <v>32</v>
      </c>
      <c r="E42" s="14"/>
    </row>
    <row r="43" spans="1:6" ht="15.75" thickBot="1">
      <c r="C43" s="9" t="s">
        <v>56</v>
      </c>
      <c r="D43" s="9" t="s">
        <v>57</v>
      </c>
      <c r="E43" s="14"/>
    </row>
    <row r="44" spans="1:6" ht="25.5" customHeight="1" thickBot="1">
      <c r="A44" s="4" t="s">
        <v>0</v>
      </c>
      <c r="B44" s="43" t="s">
        <v>91</v>
      </c>
      <c r="C44" s="5">
        <v>10000</v>
      </c>
      <c r="D44" s="5" t="s">
        <v>73</v>
      </c>
      <c r="E44" s="14"/>
    </row>
    <row r="45" spans="1:6" ht="15" customHeight="1">
      <c r="A45" s="6" t="s">
        <v>1</v>
      </c>
      <c r="B45" s="43"/>
      <c r="C45" s="45">
        <v>1000</v>
      </c>
      <c r="D45" s="45"/>
      <c r="E45" s="14"/>
    </row>
    <row r="46" spans="1:6" ht="15.75" customHeight="1" thickBot="1">
      <c r="A46" s="7" t="s">
        <v>2</v>
      </c>
      <c r="B46" s="43"/>
      <c r="C46" s="46"/>
      <c r="D46" s="46"/>
      <c r="E46" s="14"/>
    </row>
    <row r="47" spans="1:6" ht="15.75" customHeight="1" thickBot="1">
      <c r="A47" s="8" t="s">
        <v>8</v>
      </c>
      <c r="B47" s="43"/>
      <c r="C47" s="10">
        <f>(170*3*7)+(240*3)</f>
        <v>4290</v>
      </c>
      <c r="D47" s="10"/>
      <c r="E47" s="14"/>
    </row>
    <row r="48" spans="1:6" ht="15.75" customHeight="1" thickBot="1">
      <c r="A48" s="6" t="s">
        <v>7</v>
      </c>
      <c r="B48" s="43"/>
      <c r="C48" s="31">
        <f>(950*5)+(550*2)+(1900)</f>
        <v>7750</v>
      </c>
      <c r="D48" s="31"/>
      <c r="E48" s="14"/>
    </row>
    <row r="49" spans="1:6" ht="15.75" thickBot="1">
      <c r="A49" s="8" t="s">
        <v>3</v>
      </c>
      <c r="B49" s="43"/>
      <c r="C49" s="10">
        <v>4500</v>
      </c>
      <c r="D49" s="10"/>
      <c r="E49" s="14" t="s">
        <v>53</v>
      </c>
    </row>
    <row r="50" spans="1:6" ht="18" customHeight="1" thickBot="1">
      <c r="A50" s="6" t="s">
        <v>4</v>
      </c>
      <c r="B50" s="43"/>
      <c r="C50" s="31" t="s">
        <v>69</v>
      </c>
      <c r="D50" s="31"/>
      <c r="E50" s="14"/>
    </row>
    <row r="51" spans="1:6" ht="15.75" thickBot="1">
      <c r="A51" s="11" t="s">
        <v>6</v>
      </c>
      <c r="B51" s="43"/>
      <c r="C51" s="12">
        <f>SUM(C44:C49)</f>
        <v>27540</v>
      </c>
      <c r="D51" s="12">
        <f>SUM(D44:D49)</f>
        <v>0</v>
      </c>
      <c r="E51" s="20"/>
      <c r="F51" s="21"/>
    </row>
  </sheetData>
  <mergeCells count="12">
    <mergeCell ref="B5:B12"/>
    <mergeCell ref="B18:B25"/>
    <mergeCell ref="B31:B38"/>
    <mergeCell ref="B44:B51"/>
    <mergeCell ref="D19:D20"/>
    <mergeCell ref="D6:D7"/>
    <mergeCell ref="C6:C7"/>
    <mergeCell ref="C45:C46"/>
    <mergeCell ref="D45:D46"/>
    <mergeCell ref="C32:C33"/>
    <mergeCell ref="D32:D33"/>
    <mergeCell ref="C19:C20"/>
  </mergeCells>
  <pageMargins left="0" right="0" top="0" bottom="0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workbookViewId="0">
      <selection activeCell="E15" sqref="E15"/>
    </sheetView>
  </sheetViews>
  <sheetFormatPr defaultRowHeight="15"/>
  <cols>
    <col min="1" max="1" width="37.7109375" customWidth="1"/>
    <col min="2" max="2" width="25.28515625" customWidth="1"/>
    <col min="3" max="3" width="50.28515625" customWidth="1"/>
    <col min="4" max="4" width="32.85546875" customWidth="1"/>
    <col min="5" max="5" width="15.7109375" customWidth="1"/>
    <col min="6" max="6" width="10.28515625" customWidth="1"/>
    <col min="7" max="7" width="19.28515625" customWidth="1"/>
  </cols>
  <sheetData>
    <row r="1" spans="1:6">
      <c r="A1" s="13" t="s">
        <v>34</v>
      </c>
      <c r="C1" s="2"/>
    </row>
    <row r="2" spans="1:6">
      <c r="A2" s="3" t="s">
        <v>35</v>
      </c>
      <c r="C2" s="2"/>
    </row>
    <row r="3" spans="1:6">
      <c r="A3" t="s">
        <v>28</v>
      </c>
      <c r="C3" s="2"/>
    </row>
    <row r="4" spans="1:6" ht="15.75" thickBot="1">
      <c r="A4" s="2"/>
      <c r="C4" s="9" t="s">
        <v>56</v>
      </c>
      <c r="D4" s="9" t="s">
        <v>57</v>
      </c>
    </row>
    <row r="5" spans="1:6" ht="15.75" thickBot="1">
      <c r="A5" s="4" t="s">
        <v>0</v>
      </c>
      <c r="B5" s="43" t="s">
        <v>92</v>
      </c>
      <c r="C5" s="5">
        <v>10000</v>
      </c>
      <c r="D5" s="5" t="s">
        <v>78</v>
      </c>
      <c r="E5" s="14"/>
    </row>
    <row r="6" spans="1:6">
      <c r="A6" s="6" t="s">
        <v>1</v>
      </c>
      <c r="B6" s="43"/>
      <c r="C6" s="45">
        <v>1000</v>
      </c>
      <c r="D6" s="45"/>
      <c r="E6" s="14"/>
      <c r="F6" s="14"/>
    </row>
    <row r="7" spans="1:6" ht="15.75" thickBot="1">
      <c r="A7" s="7" t="s">
        <v>2</v>
      </c>
      <c r="B7" s="43"/>
      <c r="C7" s="46"/>
      <c r="D7" s="46"/>
    </row>
    <row r="8" spans="1:6" ht="15.75" thickBot="1">
      <c r="A8" s="8" t="s">
        <v>8</v>
      </c>
      <c r="B8" s="43"/>
      <c r="C8" s="10">
        <v>1800</v>
      </c>
      <c r="D8" s="5"/>
    </row>
    <row r="9" spans="1:6" ht="15.75" thickBot="1">
      <c r="A9" s="6" t="s">
        <v>7</v>
      </c>
      <c r="B9" s="43"/>
      <c r="C9" s="18">
        <v>800</v>
      </c>
      <c r="D9" s="18"/>
    </row>
    <row r="10" spans="1:6" ht="15.75" thickBot="1">
      <c r="A10" s="8" t="s">
        <v>3</v>
      </c>
      <c r="B10" s="43"/>
      <c r="C10" s="10">
        <v>6000</v>
      </c>
      <c r="D10" s="10"/>
      <c r="E10" s="14" t="s">
        <v>53</v>
      </c>
    </row>
    <row r="11" spans="1:6" ht="15.75" thickBot="1">
      <c r="A11" s="6" t="s">
        <v>4</v>
      </c>
      <c r="B11" s="43"/>
      <c r="C11" s="25" t="s">
        <v>9</v>
      </c>
      <c r="D11" s="19"/>
      <c r="E11" s="14"/>
    </row>
    <row r="12" spans="1:6" ht="15.75" thickBot="1">
      <c r="A12" s="11" t="s">
        <v>5</v>
      </c>
      <c r="B12" s="43"/>
      <c r="C12" s="12">
        <f>SUM(C5:C10)</f>
        <v>19600</v>
      </c>
      <c r="D12" s="12">
        <f>SUM(D5:D10)</f>
        <v>0</v>
      </c>
      <c r="E12" s="20"/>
      <c r="F12" s="21"/>
    </row>
    <row r="14" spans="1:6">
      <c r="A14" s="13" t="s">
        <v>36</v>
      </c>
      <c r="C14" s="1"/>
    </row>
    <row r="15" spans="1:6">
      <c r="A15" t="s">
        <v>15</v>
      </c>
      <c r="C15" s="2"/>
    </row>
    <row r="16" spans="1:6">
      <c r="A16" t="s">
        <v>37</v>
      </c>
    </row>
    <row r="17" spans="1:6" ht="15.75" thickBot="1">
      <c r="C17" s="9" t="s">
        <v>56</v>
      </c>
      <c r="D17" s="9" t="s">
        <v>57</v>
      </c>
      <c r="E17" s="14"/>
    </row>
    <row r="18" spans="1:6" ht="15.75" thickBot="1">
      <c r="A18" s="4" t="s">
        <v>0</v>
      </c>
      <c r="B18" s="44" t="s">
        <v>90</v>
      </c>
      <c r="C18" s="5">
        <v>9000</v>
      </c>
      <c r="D18" s="5">
        <v>2000</v>
      </c>
      <c r="E18" s="14"/>
      <c r="F18" s="14"/>
    </row>
    <row r="19" spans="1:6" ht="15" customHeight="1">
      <c r="A19" s="6" t="s">
        <v>1</v>
      </c>
      <c r="B19" s="44"/>
      <c r="C19" s="45">
        <v>1000</v>
      </c>
      <c r="D19" s="45"/>
    </row>
    <row r="20" spans="1:6" ht="15.75" customHeight="1" thickBot="1">
      <c r="A20" s="7" t="s">
        <v>2</v>
      </c>
      <c r="B20" s="44"/>
      <c r="C20" s="46"/>
      <c r="D20" s="46"/>
    </row>
    <row r="21" spans="1:6" ht="15.75" customHeight="1" thickBot="1">
      <c r="A21" s="8" t="s">
        <v>8</v>
      </c>
      <c r="B21" s="44"/>
      <c r="C21" s="10">
        <f>170*4*3</f>
        <v>2040</v>
      </c>
      <c r="D21" s="5"/>
      <c r="E21" s="14"/>
    </row>
    <row r="22" spans="1:6" ht="15.75" customHeight="1" thickBot="1">
      <c r="A22" s="6" t="s">
        <v>7</v>
      </c>
      <c r="B22" s="44"/>
      <c r="C22" s="18">
        <f>1100+1400+500</f>
        <v>3000</v>
      </c>
      <c r="D22" s="18"/>
    </row>
    <row r="23" spans="1:6" ht="15" customHeight="1" thickBot="1">
      <c r="A23" s="8" t="s">
        <v>3</v>
      </c>
      <c r="B23" s="44"/>
      <c r="C23" s="10">
        <v>4000</v>
      </c>
      <c r="D23" s="5"/>
      <c r="E23" s="14" t="s">
        <v>95</v>
      </c>
      <c r="F23" s="14"/>
    </row>
    <row r="24" spans="1:6" ht="15.75" thickBot="1">
      <c r="A24" s="6" t="s">
        <v>4</v>
      </c>
      <c r="B24" s="44"/>
      <c r="C24" s="32" t="s">
        <v>9</v>
      </c>
      <c r="D24" s="19"/>
      <c r="E24" s="14"/>
    </row>
    <row r="25" spans="1:6" ht="15.75" thickBot="1">
      <c r="A25" s="11" t="s">
        <v>5</v>
      </c>
      <c r="B25" s="44"/>
      <c r="C25" s="12">
        <f>SUM(C18:C23)</f>
        <v>19040</v>
      </c>
      <c r="D25" s="12">
        <f>SUM(D18:D23)</f>
        <v>2000</v>
      </c>
      <c r="E25" s="20"/>
      <c r="F25" s="21"/>
    </row>
    <row r="27" spans="1:6">
      <c r="A27" s="13" t="s">
        <v>39</v>
      </c>
      <c r="C27" s="13"/>
      <c r="D27" s="13"/>
    </row>
    <row r="28" spans="1:6">
      <c r="A28" s="23" t="s">
        <v>40</v>
      </c>
    </row>
    <row r="29" spans="1:6">
      <c r="A29" t="s">
        <v>71</v>
      </c>
    </row>
    <row r="30" spans="1:6" ht="15.75" thickBot="1">
      <c r="C30" s="9" t="s">
        <v>56</v>
      </c>
      <c r="D30" s="9" t="s">
        <v>57</v>
      </c>
    </row>
    <row r="31" spans="1:6" ht="15.75" thickBot="1">
      <c r="A31" s="4" t="s">
        <v>0</v>
      </c>
      <c r="B31" s="43" t="s">
        <v>92</v>
      </c>
      <c r="C31" s="5">
        <v>9000</v>
      </c>
      <c r="D31" s="5" t="s">
        <v>88</v>
      </c>
    </row>
    <row r="32" spans="1:6" ht="15" customHeight="1">
      <c r="A32" s="6" t="s">
        <v>1</v>
      </c>
      <c r="B32" s="43"/>
      <c r="C32" s="45">
        <v>1200</v>
      </c>
      <c r="D32" s="45"/>
    </row>
    <row r="33" spans="1:6" ht="15.75" customHeight="1" thickBot="1">
      <c r="A33" s="7" t="s">
        <v>2</v>
      </c>
      <c r="B33" s="43"/>
      <c r="C33" s="46"/>
      <c r="D33" s="46"/>
    </row>
    <row r="34" spans="1:6" ht="15.75" customHeight="1" thickBot="1">
      <c r="A34" s="8" t="s">
        <v>8</v>
      </c>
      <c r="B34" s="43"/>
      <c r="C34" s="10">
        <f>150*4*2</f>
        <v>1200</v>
      </c>
      <c r="D34" s="5"/>
    </row>
    <row r="35" spans="1:6" ht="15.75" customHeight="1" thickBot="1">
      <c r="A35" s="6" t="s">
        <v>7</v>
      </c>
      <c r="B35" s="43"/>
      <c r="C35" s="25">
        <f>600+100</f>
        <v>700</v>
      </c>
      <c r="D35" s="25"/>
    </row>
    <row r="36" spans="1:6" ht="15.75" thickBot="1">
      <c r="A36" s="8" t="s">
        <v>3</v>
      </c>
      <c r="B36" s="43"/>
      <c r="C36" s="10">
        <v>4000</v>
      </c>
      <c r="D36" s="10"/>
      <c r="E36" s="14" t="s">
        <v>53</v>
      </c>
      <c r="F36" s="14"/>
    </row>
    <row r="37" spans="1:6" ht="16.5" customHeight="1" thickBot="1">
      <c r="A37" s="6" t="s">
        <v>4</v>
      </c>
      <c r="B37" s="43"/>
      <c r="C37" s="32" t="s">
        <v>54</v>
      </c>
      <c r="D37" s="25"/>
      <c r="E37" s="14"/>
    </row>
    <row r="38" spans="1:6" ht="15.75" thickBot="1">
      <c r="A38" s="11" t="s">
        <v>6</v>
      </c>
      <c r="B38" s="43"/>
      <c r="C38" s="12">
        <f>SUM(C31:C36)</f>
        <v>16100</v>
      </c>
      <c r="D38" s="12">
        <f>SUM(D31:D36)</f>
        <v>0</v>
      </c>
      <c r="E38" s="14"/>
      <c r="F38" s="21"/>
    </row>
    <row r="39" spans="1:6">
      <c r="A39" s="28"/>
    </row>
    <row r="40" spans="1:6">
      <c r="A40" s="13" t="s">
        <v>38</v>
      </c>
      <c r="C40" s="13"/>
      <c r="D40" s="13"/>
    </row>
    <row r="41" spans="1:6">
      <c r="A41" t="s">
        <v>70</v>
      </c>
    </row>
    <row r="42" spans="1:6">
      <c r="A42" t="s">
        <v>23</v>
      </c>
    </row>
    <row r="43" spans="1:6" ht="15.75" thickBot="1">
      <c r="C43" s="9" t="s">
        <v>56</v>
      </c>
      <c r="D43" s="9" t="s">
        <v>57</v>
      </c>
    </row>
    <row r="44" spans="1:6" ht="15.75" thickBot="1">
      <c r="A44" s="4" t="s">
        <v>0</v>
      </c>
      <c r="B44" s="43" t="s">
        <v>91</v>
      </c>
      <c r="C44" s="5">
        <v>10000</v>
      </c>
      <c r="D44" s="5" t="s">
        <v>73</v>
      </c>
    </row>
    <row r="45" spans="1:6" ht="15" customHeight="1">
      <c r="A45" s="6" t="s">
        <v>1</v>
      </c>
      <c r="B45" s="43"/>
      <c r="C45" s="45">
        <v>1000</v>
      </c>
      <c r="D45" s="45"/>
    </row>
    <row r="46" spans="1:6" ht="15.75" customHeight="1" thickBot="1">
      <c r="A46" s="7" t="s">
        <v>2</v>
      </c>
      <c r="B46" s="43"/>
      <c r="C46" s="46"/>
      <c r="D46" s="46"/>
    </row>
    <row r="47" spans="1:6" ht="15.75" customHeight="1" thickBot="1">
      <c r="A47" s="8" t="s">
        <v>8</v>
      </c>
      <c r="B47" s="43"/>
      <c r="C47" s="10">
        <f>(140*2*7)+(200*2)</f>
        <v>2360</v>
      </c>
      <c r="D47" s="5"/>
    </row>
    <row r="48" spans="1:6" ht="15.75" customHeight="1" thickBot="1">
      <c r="A48" s="6" t="s">
        <v>7</v>
      </c>
      <c r="B48" s="43"/>
      <c r="C48" s="18">
        <f>(400*6)+(800)+(1000)</f>
        <v>4200</v>
      </c>
      <c r="D48" s="18"/>
    </row>
    <row r="49" spans="1:6" ht="15.75" thickBot="1">
      <c r="A49" s="8" t="s">
        <v>3</v>
      </c>
      <c r="B49" s="43"/>
      <c r="C49" s="10">
        <v>4000</v>
      </c>
      <c r="D49" s="10"/>
      <c r="E49" s="14" t="s">
        <v>53</v>
      </c>
      <c r="F49" s="14"/>
    </row>
    <row r="50" spans="1:6" ht="16.5" customHeight="1" thickBot="1">
      <c r="A50" s="6" t="s">
        <v>4</v>
      </c>
      <c r="B50" s="43"/>
      <c r="C50" s="33" t="s">
        <v>52</v>
      </c>
      <c r="D50" s="19"/>
      <c r="E50" s="14"/>
    </row>
    <row r="51" spans="1:6" ht="15.75" thickBot="1">
      <c r="A51" s="11" t="s">
        <v>6</v>
      </c>
      <c r="B51" s="43"/>
      <c r="C51" s="12">
        <f>SUM(C44:C49)</f>
        <v>21560</v>
      </c>
      <c r="D51" s="12">
        <f>SUM(D44:D49)</f>
        <v>0</v>
      </c>
      <c r="F51" s="21"/>
    </row>
  </sheetData>
  <mergeCells count="12">
    <mergeCell ref="B5:B12"/>
    <mergeCell ref="B18:B25"/>
    <mergeCell ref="B31:B38"/>
    <mergeCell ref="B44:B51"/>
    <mergeCell ref="C45:C46"/>
    <mergeCell ref="D45:D46"/>
    <mergeCell ref="C6:C7"/>
    <mergeCell ref="D6:D7"/>
    <mergeCell ref="C19:C20"/>
    <mergeCell ref="D19:D20"/>
    <mergeCell ref="C32:C33"/>
    <mergeCell ref="D32:D33"/>
  </mergeCells>
  <pageMargins left="0" right="0" top="0" bottom="0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22" zoomScaleNormal="100" workbookViewId="0">
      <selection activeCell="E53" sqref="E53"/>
    </sheetView>
  </sheetViews>
  <sheetFormatPr defaultRowHeight="15"/>
  <cols>
    <col min="1" max="1" width="37.7109375" customWidth="1"/>
    <col min="2" max="2" width="25.28515625" customWidth="1"/>
    <col min="3" max="3" width="50.28515625" customWidth="1"/>
    <col min="4" max="4" width="32.85546875" customWidth="1"/>
    <col min="5" max="5" width="12.140625" customWidth="1"/>
  </cols>
  <sheetData>
    <row r="1" spans="1:6">
      <c r="A1" s="13" t="s">
        <v>16</v>
      </c>
      <c r="C1" s="2"/>
    </row>
    <row r="2" spans="1:6">
      <c r="A2" s="3" t="s">
        <v>72</v>
      </c>
      <c r="C2" s="2"/>
    </row>
    <row r="3" spans="1:6">
      <c r="A3" t="s">
        <v>17</v>
      </c>
      <c r="C3" s="2"/>
    </row>
    <row r="4" spans="1:6" ht="15.75" thickBot="1">
      <c r="A4" s="2"/>
      <c r="C4" s="9" t="s">
        <v>56</v>
      </c>
      <c r="D4" s="9" t="s">
        <v>57</v>
      </c>
    </row>
    <row r="5" spans="1:6" ht="15.75" customHeight="1" thickBot="1">
      <c r="A5" s="4" t="s">
        <v>0</v>
      </c>
      <c r="B5" s="43" t="s">
        <v>91</v>
      </c>
      <c r="C5" s="5">
        <v>10000</v>
      </c>
      <c r="D5" s="5" t="s">
        <v>73</v>
      </c>
    </row>
    <row r="6" spans="1:6">
      <c r="A6" s="6" t="s">
        <v>1</v>
      </c>
      <c r="B6" s="43"/>
      <c r="C6" s="45">
        <v>1500</v>
      </c>
      <c r="D6" s="45"/>
      <c r="F6" s="14"/>
    </row>
    <row r="7" spans="1:6" ht="15.75" thickBot="1">
      <c r="A7" s="7" t="s">
        <v>2</v>
      </c>
      <c r="B7" s="43"/>
      <c r="C7" s="46"/>
      <c r="D7" s="46"/>
    </row>
    <row r="8" spans="1:6" ht="15.75" thickBot="1">
      <c r="A8" s="8" t="s">
        <v>8</v>
      </c>
      <c r="B8" s="43"/>
      <c r="C8" s="10">
        <f>(150*2*7)+(190*2)</f>
        <v>2480</v>
      </c>
      <c r="D8" s="5"/>
    </row>
    <row r="9" spans="1:6" ht="15.75" thickBot="1">
      <c r="A9" s="6" t="s">
        <v>7</v>
      </c>
      <c r="B9" s="43"/>
      <c r="C9" s="18">
        <f>(900*7)+(1900)</f>
        <v>8200</v>
      </c>
      <c r="D9" s="18"/>
    </row>
    <row r="10" spans="1:6" ht="15.75" thickBot="1">
      <c r="A10" s="8" t="s">
        <v>3</v>
      </c>
      <c r="B10" s="43"/>
      <c r="C10" s="10">
        <v>4000</v>
      </c>
      <c r="D10" s="10"/>
      <c r="E10" s="14" t="s">
        <v>53</v>
      </c>
    </row>
    <row r="11" spans="1:6" ht="15.75" thickBot="1">
      <c r="A11" s="6" t="s">
        <v>4</v>
      </c>
      <c r="B11" s="43"/>
      <c r="C11" s="33" t="s">
        <v>69</v>
      </c>
      <c r="D11" s="18"/>
      <c r="E11" s="14"/>
    </row>
    <row r="12" spans="1:6" ht="15.75" thickBot="1">
      <c r="A12" s="11" t="s">
        <v>5</v>
      </c>
      <c r="B12" s="43"/>
      <c r="C12" s="12">
        <f>SUM(C5:C10)</f>
        <v>26180</v>
      </c>
      <c r="D12" s="12">
        <f>SUM(D5:D10)</f>
        <v>0</v>
      </c>
    </row>
    <row r="14" spans="1:6">
      <c r="A14" s="13" t="s">
        <v>13</v>
      </c>
      <c r="C14" s="2"/>
    </row>
    <row r="15" spans="1:6">
      <c r="A15" s="3" t="s">
        <v>41</v>
      </c>
      <c r="C15" s="2"/>
    </row>
    <row r="16" spans="1:6">
      <c r="A16" t="s">
        <v>42</v>
      </c>
      <c r="C16" s="2"/>
    </row>
    <row r="17" spans="1:6" ht="16.5" customHeight="1" thickBot="1">
      <c r="A17" s="2"/>
      <c r="C17" s="9" t="s">
        <v>56</v>
      </c>
      <c r="D17" s="9" t="s">
        <v>57</v>
      </c>
      <c r="E17" s="14"/>
    </row>
    <row r="18" spans="1:6" ht="15.75" thickBot="1">
      <c r="A18" s="4" t="s">
        <v>0</v>
      </c>
      <c r="B18" s="44" t="s">
        <v>93</v>
      </c>
      <c r="C18" s="5">
        <v>3500</v>
      </c>
      <c r="D18" s="5"/>
      <c r="E18" s="17"/>
      <c r="F18" s="16"/>
    </row>
    <row r="19" spans="1:6">
      <c r="A19" s="6" t="s">
        <v>1</v>
      </c>
      <c r="B19" s="44"/>
      <c r="C19" s="45">
        <v>1000</v>
      </c>
      <c r="D19" s="45"/>
      <c r="E19" s="16"/>
    </row>
    <row r="20" spans="1:6" ht="15.75" thickBot="1">
      <c r="A20" s="7" t="s">
        <v>2</v>
      </c>
      <c r="B20" s="44"/>
      <c r="C20" s="46"/>
      <c r="D20" s="46"/>
    </row>
    <row r="21" spans="1:6" ht="15.75" thickBot="1">
      <c r="A21" s="8" t="s">
        <v>8</v>
      </c>
      <c r="B21" s="44"/>
      <c r="C21" s="10">
        <f>160*3*2</f>
        <v>960</v>
      </c>
      <c r="D21" s="5"/>
      <c r="E21" s="14"/>
      <c r="F21" s="14"/>
    </row>
    <row r="22" spans="1:6" ht="15.75" thickBot="1">
      <c r="A22" s="6" t="s">
        <v>7</v>
      </c>
      <c r="B22" s="44"/>
      <c r="C22" s="26">
        <f>400+600</f>
        <v>1000</v>
      </c>
      <c r="D22" s="18"/>
    </row>
    <row r="23" spans="1:6" ht="15.75" thickBot="1">
      <c r="A23" s="8" t="s">
        <v>3</v>
      </c>
      <c r="B23" s="44"/>
      <c r="C23" s="10">
        <v>0</v>
      </c>
      <c r="D23" s="10"/>
      <c r="E23" s="14" t="s">
        <v>96</v>
      </c>
    </row>
    <row r="24" spans="1:6" ht="15.75" thickBot="1">
      <c r="A24" s="6" t="s">
        <v>4</v>
      </c>
      <c r="B24" s="44"/>
      <c r="C24" s="27" t="s">
        <v>54</v>
      </c>
      <c r="D24" s="18"/>
      <c r="E24" s="14"/>
    </row>
    <row r="25" spans="1:6" ht="15.75" thickBot="1">
      <c r="A25" s="11" t="s">
        <v>5</v>
      </c>
      <c r="B25" s="44"/>
      <c r="C25" s="12">
        <f>SUM(C18:C23)</f>
        <v>6460</v>
      </c>
      <c r="D25" s="12">
        <f>SUM(D18:D23)</f>
        <v>0</v>
      </c>
    </row>
    <row r="27" spans="1:6">
      <c r="A27" s="13" t="s">
        <v>45</v>
      </c>
      <c r="C27" s="2"/>
    </row>
    <row r="28" spans="1:6">
      <c r="A28" s="3" t="s">
        <v>47</v>
      </c>
      <c r="C28" s="2"/>
    </row>
    <row r="29" spans="1:6">
      <c r="A29" t="s">
        <v>46</v>
      </c>
      <c r="C29" s="2"/>
    </row>
    <row r="30" spans="1:6" ht="16.5" customHeight="1" thickBot="1">
      <c r="A30" s="2"/>
      <c r="C30" s="9" t="s">
        <v>56</v>
      </c>
      <c r="D30" s="9" t="s">
        <v>57</v>
      </c>
      <c r="E30" s="14"/>
    </row>
    <row r="31" spans="1:6" ht="15.75" thickBot="1">
      <c r="A31" s="4" t="s">
        <v>0</v>
      </c>
      <c r="B31" s="47" t="s">
        <v>90</v>
      </c>
      <c r="C31" s="5">
        <v>6000</v>
      </c>
      <c r="D31" s="5" t="s">
        <v>87</v>
      </c>
      <c r="E31" s="17"/>
      <c r="F31" s="16"/>
    </row>
    <row r="32" spans="1:6">
      <c r="A32" s="6" t="s">
        <v>1</v>
      </c>
      <c r="B32" s="47"/>
      <c r="C32" s="45">
        <v>1200</v>
      </c>
      <c r="D32" s="45"/>
      <c r="E32" s="16"/>
    </row>
    <row r="33" spans="1:6" ht="15.75" thickBot="1">
      <c r="A33" s="7" t="s">
        <v>2</v>
      </c>
      <c r="B33" s="47"/>
      <c r="C33" s="46"/>
      <c r="D33" s="46"/>
    </row>
    <row r="34" spans="1:6" ht="15.75" thickBot="1">
      <c r="A34" s="8" t="s">
        <v>8</v>
      </c>
      <c r="B34" s="47"/>
      <c r="C34" s="10">
        <f>150*4*3</f>
        <v>1800</v>
      </c>
      <c r="D34" s="5"/>
      <c r="E34" s="14"/>
      <c r="F34" s="14"/>
    </row>
    <row r="35" spans="1:6" ht="15.75" thickBot="1">
      <c r="A35" s="6" t="s">
        <v>7</v>
      </c>
      <c r="B35" s="47"/>
      <c r="C35" s="26">
        <f>450*3</f>
        <v>1350</v>
      </c>
      <c r="D35" s="25"/>
    </row>
    <row r="36" spans="1:6" ht="15.75" thickBot="1">
      <c r="A36" s="8" t="s">
        <v>3</v>
      </c>
      <c r="B36" s="47"/>
      <c r="C36" s="10">
        <v>450</v>
      </c>
      <c r="D36" s="10"/>
      <c r="E36" s="14" t="s">
        <v>22</v>
      </c>
    </row>
    <row r="37" spans="1:6" ht="15.75" thickBot="1">
      <c r="A37" s="6" t="s">
        <v>4</v>
      </c>
      <c r="B37" s="47"/>
      <c r="C37" s="26" t="s">
        <v>9</v>
      </c>
      <c r="D37" s="25"/>
      <c r="E37" s="14"/>
    </row>
    <row r="38" spans="1:6" ht="15.75" thickBot="1">
      <c r="A38" s="11" t="s">
        <v>5</v>
      </c>
      <c r="B38" s="47"/>
      <c r="C38" s="12">
        <f>SUM(C31:C36)</f>
        <v>10800</v>
      </c>
      <c r="D38" s="12">
        <f>SUM(D31:D36)</f>
        <v>0</v>
      </c>
    </row>
    <row r="40" spans="1:6">
      <c r="A40" s="13" t="s">
        <v>43</v>
      </c>
      <c r="C40" s="2"/>
    </row>
    <row r="41" spans="1:6">
      <c r="A41" s="3" t="s">
        <v>44</v>
      </c>
      <c r="C41" s="2"/>
    </row>
    <row r="42" spans="1:6">
      <c r="A42" t="s">
        <v>18</v>
      </c>
      <c r="C42" s="2"/>
    </row>
    <row r="43" spans="1:6" ht="16.5" customHeight="1" thickBot="1">
      <c r="A43" s="2"/>
      <c r="C43" s="9" t="s">
        <v>56</v>
      </c>
      <c r="D43" s="9" t="s">
        <v>57</v>
      </c>
      <c r="E43" s="14"/>
    </row>
    <row r="44" spans="1:6" ht="15.75" customHeight="1" thickBot="1">
      <c r="A44" s="4" t="s">
        <v>0</v>
      </c>
      <c r="B44" s="43" t="s">
        <v>91</v>
      </c>
      <c r="C44" s="5">
        <v>10000</v>
      </c>
      <c r="D44" s="5" t="s">
        <v>73</v>
      </c>
      <c r="E44" s="17"/>
      <c r="F44" s="16"/>
    </row>
    <row r="45" spans="1:6">
      <c r="A45" s="6" t="s">
        <v>1</v>
      </c>
      <c r="B45" s="43"/>
      <c r="C45" s="45">
        <v>1500</v>
      </c>
      <c r="D45" s="45"/>
      <c r="E45" s="16"/>
    </row>
    <row r="46" spans="1:6" ht="15.75" thickBot="1">
      <c r="A46" s="7" t="s">
        <v>2</v>
      </c>
      <c r="B46" s="43"/>
      <c r="C46" s="46"/>
      <c r="D46" s="46"/>
    </row>
    <row r="47" spans="1:6" ht="15.75" thickBot="1">
      <c r="A47" s="8" t="s">
        <v>8</v>
      </c>
      <c r="B47" s="43"/>
      <c r="C47" s="10">
        <f>(150*2*7)+(200*2)</f>
        <v>2500</v>
      </c>
      <c r="D47" s="5"/>
      <c r="E47" s="14"/>
      <c r="F47" s="14"/>
    </row>
    <row r="48" spans="1:6" ht="15.75" thickBot="1">
      <c r="A48" s="6" t="s">
        <v>7</v>
      </c>
      <c r="B48" s="43"/>
      <c r="C48" s="26">
        <f>(1200*4)+(1900)+(600)</f>
        <v>7300</v>
      </c>
      <c r="D48" s="25"/>
    </row>
    <row r="49" spans="1:5" ht="15.75" thickBot="1">
      <c r="A49" s="8" t="s">
        <v>3</v>
      </c>
      <c r="B49" s="43"/>
      <c r="C49" s="10">
        <v>4500</v>
      </c>
      <c r="D49" s="10"/>
      <c r="E49" s="14" t="s">
        <v>53</v>
      </c>
    </row>
    <row r="50" spans="1:5" ht="15.75" thickBot="1">
      <c r="A50" s="6" t="s">
        <v>4</v>
      </c>
      <c r="B50" s="43"/>
      <c r="C50" s="34" t="s">
        <v>69</v>
      </c>
      <c r="D50" s="25"/>
      <c r="E50" s="14"/>
    </row>
    <row r="51" spans="1:5" ht="15.75" thickBot="1">
      <c r="A51" s="11" t="s">
        <v>5</v>
      </c>
      <c r="B51" s="43"/>
      <c r="C51" s="12">
        <f>SUM(C44:C49)</f>
        <v>25800</v>
      </c>
      <c r="D51" s="12">
        <f>SUM(D44:D49)</f>
        <v>0</v>
      </c>
    </row>
    <row r="52" spans="1:5" s="23" customFormat="1">
      <c r="A52" s="22"/>
      <c r="B52"/>
      <c r="C52" s="24"/>
      <c r="D52" s="24"/>
    </row>
  </sheetData>
  <mergeCells count="12">
    <mergeCell ref="B5:B12"/>
    <mergeCell ref="B18:B25"/>
    <mergeCell ref="B31:B38"/>
    <mergeCell ref="B44:B51"/>
    <mergeCell ref="D45:D46"/>
    <mergeCell ref="C32:C33"/>
    <mergeCell ref="D32:D33"/>
    <mergeCell ref="C6:C7"/>
    <mergeCell ref="D6:D7"/>
    <mergeCell ref="C19:C20"/>
    <mergeCell ref="D19:D20"/>
    <mergeCell ref="C45:C46"/>
  </mergeCells>
  <pageMargins left="0" right="0.70866141732283472" top="0" bottom="0" header="0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workbookViewId="0">
      <selection activeCell="C13" sqref="C13"/>
    </sheetView>
  </sheetViews>
  <sheetFormatPr defaultRowHeight="15"/>
  <cols>
    <col min="1" max="1" width="40" customWidth="1"/>
    <col min="2" max="2" width="25.28515625" customWidth="1"/>
    <col min="3" max="3" width="50.28515625" customWidth="1"/>
    <col min="4" max="4" width="32.85546875" customWidth="1"/>
    <col min="5" max="5" width="15.28515625" customWidth="1"/>
    <col min="6" max="6" width="13" customWidth="1"/>
  </cols>
  <sheetData>
    <row r="1" spans="1:5">
      <c r="A1" s="13" t="s">
        <v>14</v>
      </c>
      <c r="C1" s="2"/>
    </row>
    <row r="2" spans="1:5">
      <c r="A2" s="3" t="s">
        <v>49</v>
      </c>
      <c r="C2" s="2"/>
    </row>
    <row r="3" spans="1:5">
      <c r="A3" t="s">
        <v>48</v>
      </c>
      <c r="C3" s="2"/>
    </row>
    <row r="4" spans="1:5" ht="15.75" thickBot="1">
      <c r="A4" s="2"/>
      <c r="C4" s="9" t="s">
        <v>56</v>
      </c>
      <c r="D4" s="9" t="s">
        <v>57</v>
      </c>
    </row>
    <row r="5" spans="1:5" ht="15.75" thickBot="1">
      <c r="A5" s="4" t="s">
        <v>0</v>
      </c>
      <c r="B5" s="43" t="s">
        <v>94</v>
      </c>
      <c r="C5" s="5">
        <v>8000</v>
      </c>
      <c r="D5" s="5"/>
    </row>
    <row r="6" spans="1:5">
      <c r="A6" s="6" t="s">
        <v>1</v>
      </c>
      <c r="B6" s="43"/>
      <c r="C6" s="45">
        <v>1000</v>
      </c>
      <c r="D6" s="45"/>
    </row>
    <row r="7" spans="1:5" ht="15.75" thickBot="1">
      <c r="A7" s="7" t="s">
        <v>2</v>
      </c>
      <c r="B7" s="43"/>
      <c r="C7" s="46"/>
      <c r="D7" s="46"/>
    </row>
    <row r="8" spans="1:5" ht="15.75" thickBot="1">
      <c r="A8" s="8" t="s">
        <v>8</v>
      </c>
      <c r="B8" s="43"/>
      <c r="C8" s="10">
        <f>(170*4*7)</f>
        <v>4760</v>
      </c>
      <c r="D8" s="10"/>
    </row>
    <row r="9" spans="1:5" ht="15.75" thickBot="1">
      <c r="A9" s="6" t="s">
        <v>7</v>
      </c>
      <c r="B9" s="43"/>
      <c r="C9" s="18">
        <f>(500*4)+(1000*2)+(1400)</f>
        <v>5400</v>
      </c>
      <c r="D9" s="18"/>
    </row>
    <row r="10" spans="1:5" ht="15.75" thickBot="1">
      <c r="A10" s="8" t="s">
        <v>3</v>
      </c>
      <c r="B10" s="43"/>
      <c r="C10" s="10">
        <v>6000</v>
      </c>
      <c r="D10" s="10"/>
      <c r="E10" s="14" t="s">
        <v>53</v>
      </c>
    </row>
    <row r="11" spans="1:5" ht="15.75" thickBot="1">
      <c r="A11" s="6" t="s">
        <v>4</v>
      </c>
      <c r="B11" s="43"/>
      <c r="C11" s="36" t="s">
        <v>65</v>
      </c>
      <c r="D11" s="18"/>
      <c r="E11" s="14"/>
    </row>
    <row r="12" spans="1:5" ht="15.75" thickBot="1">
      <c r="A12" s="11" t="s">
        <v>5</v>
      </c>
      <c r="B12" s="43"/>
      <c r="C12" s="12">
        <f>SUM(C5:C10)</f>
        <v>25160</v>
      </c>
      <c r="D12" s="12">
        <f>SUM(D5:D10)</f>
        <v>0</v>
      </c>
    </row>
    <row r="13" spans="1:5" ht="16.5" customHeight="1">
      <c r="A13" s="22"/>
      <c r="C13" s="24"/>
      <c r="D13" s="24"/>
    </row>
    <row r="14" spans="1:5">
      <c r="A14" s="13" t="s">
        <v>19</v>
      </c>
      <c r="C14" s="2"/>
    </row>
    <row r="15" spans="1:5">
      <c r="A15" s="3" t="s">
        <v>50</v>
      </c>
      <c r="C15" s="2"/>
    </row>
    <row r="16" spans="1:5">
      <c r="A16" t="s">
        <v>20</v>
      </c>
      <c r="C16" s="2"/>
    </row>
    <row r="17" spans="1:5" ht="16.5" customHeight="1" thickBot="1">
      <c r="A17" s="2"/>
      <c r="C17" s="9" t="s">
        <v>56</v>
      </c>
      <c r="D17" s="9" t="s">
        <v>57</v>
      </c>
      <c r="E17" s="14"/>
    </row>
    <row r="18" spans="1:5" ht="15.75" thickBot="1">
      <c r="A18" s="4" t="s">
        <v>0</v>
      </c>
      <c r="B18" s="44" t="s">
        <v>93</v>
      </c>
      <c r="C18" s="5">
        <v>3500</v>
      </c>
      <c r="D18" s="5"/>
      <c r="E18" s="14"/>
    </row>
    <row r="19" spans="1:5">
      <c r="A19" s="6" t="s">
        <v>1</v>
      </c>
      <c r="B19" s="44"/>
      <c r="C19" s="45">
        <v>1200</v>
      </c>
      <c r="D19" s="45"/>
    </row>
    <row r="20" spans="1:5" ht="15.75" thickBot="1">
      <c r="A20" s="7" t="s">
        <v>2</v>
      </c>
      <c r="B20" s="44"/>
      <c r="C20" s="46"/>
      <c r="D20" s="46"/>
    </row>
    <row r="21" spans="1:5" ht="14.25" customHeight="1" thickBot="1">
      <c r="A21" s="8" t="s">
        <v>8</v>
      </c>
      <c r="B21" s="44"/>
      <c r="C21" s="10">
        <f>170*4*2</f>
        <v>1360</v>
      </c>
      <c r="D21" s="10"/>
      <c r="E21" s="14"/>
    </row>
    <row r="22" spans="1:5" ht="16.5" customHeight="1" thickBot="1">
      <c r="A22" s="6" t="s">
        <v>7</v>
      </c>
      <c r="B22" s="44"/>
      <c r="C22" s="18">
        <f>1000*2</f>
        <v>2000</v>
      </c>
      <c r="D22" s="18"/>
    </row>
    <row r="23" spans="1:5" ht="15.75" thickBot="1">
      <c r="A23" s="8" t="s">
        <v>3</v>
      </c>
      <c r="B23" s="44"/>
      <c r="C23" s="10">
        <v>300</v>
      </c>
      <c r="D23" s="10"/>
      <c r="E23" s="14" t="s">
        <v>97</v>
      </c>
    </row>
    <row r="24" spans="1:5" ht="15.75" thickBot="1">
      <c r="A24" s="6" t="s">
        <v>4</v>
      </c>
      <c r="B24" s="44"/>
      <c r="C24" s="36" t="s">
        <v>54</v>
      </c>
      <c r="D24" s="18"/>
      <c r="E24" s="14"/>
    </row>
    <row r="25" spans="1:5" ht="15.75" thickBot="1">
      <c r="A25" s="11" t="s">
        <v>5</v>
      </c>
      <c r="B25" s="44"/>
      <c r="C25" s="12">
        <f>SUM(C18:C23)</f>
        <v>8360</v>
      </c>
      <c r="D25" s="12">
        <f>SUM(D18:D23)</f>
        <v>0</v>
      </c>
    </row>
    <row r="27" spans="1:5" s="23" customFormat="1">
      <c r="A27" s="28" t="s">
        <v>55</v>
      </c>
      <c r="B27"/>
    </row>
    <row r="28" spans="1:5" s="23" customFormat="1">
      <c r="A28" s="29" t="s">
        <v>60</v>
      </c>
      <c r="B28"/>
    </row>
    <row r="29" spans="1:5" s="23" customFormat="1">
      <c r="A29" s="23" t="s">
        <v>61</v>
      </c>
      <c r="B29"/>
    </row>
    <row r="30" spans="1:5" s="23" customFormat="1" ht="15.75" thickBot="1">
      <c r="B30"/>
      <c r="C30" s="9" t="s">
        <v>56</v>
      </c>
      <c r="D30" s="9" t="s">
        <v>57</v>
      </c>
    </row>
    <row r="31" spans="1:5" s="23" customFormat="1" ht="15.75" thickBot="1">
      <c r="A31" s="4" t="s">
        <v>0</v>
      </c>
      <c r="B31" s="47" t="s">
        <v>93</v>
      </c>
      <c r="C31" s="5">
        <v>3500</v>
      </c>
      <c r="D31" s="5"/>
    </row>
    <row r="32" spans="1:5" s="23" customFormat="1">
      <c r="A32" s="6" t="s">
        <v>1</v>
      </c>
      <c r="B32" s="47"/>
      <c r="C32" s="45">
        <v>1800</v>
      </c>
      <c r="D32" s="45"/>
    </row>
    <row r="33" spans="1:5" s="23" customFormat="1" ht="15.75" thickBot="1">
      <c r="A33" s="7" t="s">
        <v>2</v>
      </c>
      <c r="B33" s="47"/>
      <c r="C33" s="46"/>
      <c r="D33" s="46"/>
    </row>
    <row r="34" spans="1:5" s="23" customFormat="1" ht="15.75" thickBot="1">
      <c r="A34" s="8" t="s">
        <v>8</v>
      </c>
      <c r="B34" s="47"/>
      <c r="C34" s="10">
        <f>(170*4*2)</f>
        <v>1360</v>
      </c>
      <c r="D34" s="10"/>
    </row>
    <row r="35" spans="1:5" s="23" customFormat="1" ht="15.75" thickBot="1">
      <c r="A35" s="6" t="s">
        <v>7</v>
      </c>
      <c r="B35" s="47"/>
      <c r="C35" s="27">
        <f>(250+600)</f>
        <v>850</v>
      </c>
      <c r="D35" s="27"/>
    </row>
    <row r="36" spans="1:5" s="23" customFormat="1" ht="15.75" thickBot="1">
      <c r="A36" s="8" t="s">
        <v>3</v>
      </c>
      <c r="B36" s="47"/>
      <c r="C36" s="10">
        <v>400</v>
      </c>
      <c r="D36" s="10"/>
      <c r="E36" s="14" t="s">
        <v>98</v>
      </c>
    </row>
    <row r="37" spans="1:5" s="23" customFormat="1" ht="15.75" thickBot="1">
      <c r="A37" s="6" t="s">
        <v>4</v>
      </c>
      <c r="B37" s="47"/>
      <c r="C37" s="36" t="s">
        <v>54</v>
      </c>
      <c r="D37" s="27"/>
      <c r="E37" s="14"/>
    </row>
    <row r="38" spans="1:5" s="23" customFormat="1" ht="15.75" thickBot="1">
      <c r="A38" s="11" t="s">
        <v>5</v>
      </c>
      <c r="B38" s="47"/>
      <c r="C38" s="12">
        <f>SUM(C31:C36)</f>
        <v>7910</v>
      </c>
      <c r="D38" s="12">
        <f>SUM(D31:D36)</f>
        <v>0</v>
      </c>
    </row>
    <row r="39" spans="1:5" s="23" customFormat="1">
      <c r="B39"/>
    </row>
    <row r="40" spans="1:5" s="23" customFormat="1">
      <c r="A40" s="13" t="s">
        <v>58</v>
      </c>
      <c r="B40"/>
      <c r="C40" s="2"/>
      <c r="D40"/>
    </row>
    <row r="41" spans="1:5" s="23" customFormat="1">
      <c r="A41" s="3" t="s">
        <v>62</v>
      </c>
      <c r="B41"/>
      <c r="C41" s="2"/>
      <c r="D41"/>
    </row>
    <row r="42" spans="1:5" s="23" customFormat="1">
      <c r="A42" t="s">
        <v>63</v>
      </c>
      <c r="B42"/>
      <c r="C42" s="2"/>
      <c r="D42"/>
    </row>
    <row r="43" spans="1:5" s="23" customFormat="1" ht="15.75" thickBot="1">
      <c r="A43" s="2"/>
      <c r="B43"/>
      <c r="C43" s="9" t="s">
        <v>56</v>
      </c>
      <c r="D43" s="9" t="s">
        <v>57</v>
      </c>
    </row>
    <row r="44" spans="1:5" s="23" customFormat="1" ht="15.75" thickBot="1">
      <c r="A44" s="4" t="s">
        <v>0</v>
      </c>
      <c r="B44" s="43" t="s">
        <v>91</v>
      </c>
      <c r="C44" s="5">
        <v>10000</v>
      </c>
      <c r="D44" s="5" t="s">
        <v>73</v>
      </c>
    </row>
    <row r="45" spans="1:5" s="23" customFormat="1">
      <c r="A45" s="6" t="s">
        <v>1</v>
      </c>
      <c r="B45" s="43"/>
      <c r="C45" s="45">
        <v>1000</v>
      </c>
      <c r="D45" s="45"/>
    </row>
    <row r="46" spans="1:5" s="23" customFormat="1" ht="15.75" thickBot="1">
      <c r="A46" s="7" t="s">
        <v>2</v>
      </c>
      <c r="B46" s="43"/>
      <c r="C46" s="46"/>
      <c r="D46" s="46"/>
    </row>
    <row r="47" spans="1:5" s="23" customFormat="1" ht="15.75" thickBot="1">
      <c r="A47" s="8" t="s">
        <v>8</v>
      </c>
      <c r="B47" s="43"/>
      <c r="C47" s="10">
        <f>(160*3*6)+(200*3)+(150)</f>
        <v>3630</v>
      </c>
      <c r="D47" s="10"/>
    </row>
    <row r="48" spans="1:5" s="23" customFormat="1" ht="15.75" thickBot="1">
      <c r="A48" s="6" t="s">
        <v>7</v>
      </c>
      <c r="B48" s="43"/>
      <c r="C48" s="27">
        <f>(1400*4)+(2500)+(600)+(400)</f>
        <v>9100</v>
      </c>
      <c r="D48" s="27"/>
    </row>
    <row r="49" spans="1:6" s="23" customFormat="1" ht="15.75" thickBot="1">
      <c r="A49" s="8" t="s">
        <v>3</v>
      </c>
      <c r="B49" s="43"/>
      <c r="C49" s="10">
        <v>4500</v>
      </c>
      <c r="D49" s="10"/>
      <c r="E49" s="14" t="s">
        <v>64</v>
      </c>
    </row>
    <row r="50" spans="1:6" s="23" customFormat="1" ht="15.75" thickBot="1">
      <c r="A50" s="6" t="s">
        <v>4</v>
      </c>
      <c r="B50" s="43"/>
      <c r="C50" s="36" t="s">
        <v>69</v>
      </c>
      <c r="D50" s="27"/>
      <c r="E50" s="14"/>
    </row>
    <row r="51" spans="1:6" s="23" customFormat="1" ht="15.75" thickBot="1">
      <c r="A51" s="11" t="s">
        <v>5</v>
      </c>
      <c r="B51" s="43"/>
      <c r="C51" s="12">
        <f>SUM(C44:C49)</f>
        <v>28230</v>
      </c>
      <c r="D51" s="12">
        <f>SUM(D44:D49)</f>
        <v>0</v>
      </c>
    </row>
    <row r="52" spans="1:6" s="23" customFormat="1">
      <c r="B52"/>
    </row>
    <row r="53" spans="1:6" s="23" customFormat="1">
      <c r="A53" s="28" t="s">
        <v>59</v>
      </c>
      <c r="B53"/>
    </row>
    <row r="54" spans="1:6" s="23" customFormat="1">
      <c r="A54" s="3" t="s">
        <v>51</v>
      </c>
      <c r="B54"/>
    </row>
    <row r="55" spans="1:6" s="23" customFormat="1">
      <c r="A55" t="s">
        <v>66</v>
      </c>
      <c r="B55"/>
    </row>
    <row r="56" spans="1:6" s="23" customFormat="1" ht="15.75" thickBot="1">
      <c r="B56"/>
      <c r="C56" s="38" t="s">
        <v>56</v>
      </c>
      <c r="D56" s="9" t="s">
        <v>57</v>
      </c>
    </row>
    <row r="57" spans="1:6" s="23" customFormat="1" ht="15.75" thickBot="1">
      <c r="A57" s="4" t="s">
        <v>0</v>
      </c>
      <c r="B57" s="47" t="s">
        <v>93</v>
      </c>
      <c r="C57" s="5">
        <v>3500</v>
      </c>
      <c r="D57" s="5"/>
    </row>
    <row r="58" spans="1:6" s="23" customFormat="1">
      <c r="A58" s="6" t="s">
        <v>1</v>
      </c>
      <c r="B58" s="47"/>
      <c r="C58" s="45">
        <v>1200</v>
      </c>
      <c r="D58" s="45"/>
    </row>
    <row r="59" spans="1:6" s="23" customFormat="1" ht="15.75" thickBot="1">
      <c r="A59" s="7" t="s">
        <v>2</v>
      </c>
      <c r="B59" s="47"/>
      <c r="C59" s="46"/>
      <c r="D59" s="46"/>
    </row>
    <row r="60" spans="1:6" s="23" customFormat="1" ht="15.75" thickBot="1">
      <c r="A60" s="8" t="s">
        <v>8</v>
      </c>
      <c r="B60" s="47"/>
      <c r="C60" s="10">
        <f>150*5*3</f>
        <v>2250</v>
      </c>
      <c r="D60" s="10"/>
    </row>
    <row r="61" spans="1:6" s="23" customFormat="1" ht="15.75" thickBot="1">
      <c r="A61" s="6" t="s">
        <v>7</v>
      </c>
      <c r="B61" s="47"/>
      <c r="C61" s="27">
        <f>1000*3</f>
        <v>3000</v>
      </c>
      <c r="D61" s="27"/>
    </row>
    <row r="62" spans="1:6" s="23" customFormat="1" ht="15.75" thickBot="1">
      <c r="A62" s="8" t="s">
        <v>3</v>
      </c>
      <c r="B62" s="47"/>
      <c r="C62" s="10">
        <v>500</v>
      </c>
      <c r="D62" s="10"/>
      <c r="E62" s="14" t="s">
        <v>97</v>
      </c>
      <c r="F62"/>
    </row>
    <row r="63" spans="1:6" s="23" customFormat="1" ht="15.75" thickBot="1">
      <c r="A63" s="6" t="s">
        <v>4</v>
      </c>
      <c r="B63" s="47"/>
      <c r="C63" s="27" t="s">
        <v>9</v>
      </c>
      <c r="D63" s="27"/>
      <c r="E63" s="14"/>
      <c r="F63"/>
    </row>
    <row r="64" spans="1:6" s="23" customFormat="1" ht="15.75" thickBot="1">
      <c r="A64" s="11" t="s">
        <v>5</v>
      </c>
      <c r="B64" s="47"/>
      <c r="C64" s="12">
        <f>SUM(C57:C62)</f>
        <v>10450</v>
      </c>
      <c r="D64" s="12">
        <f>SUM(D57:D62)</f>
        <v>0</v>
      </c>
    </row>
    <row r="65" spans="1:6" s="23" customFormat="1">
      <c r="A65" s="22"/>
      <c r="B65"/>
      <c r="C65" s="24"/>
      <c r="D65" s="24"/>
    </row>
    <row r="66" spans="1:6" s="23" customFormat="1">
      <c r="A66" s="28" t="s">
        <v>85</v>
      </c>
      <c r="B66"/>
    </row>
    <row r="67" spans="1:6" s="23" customFormat="1">
      <c r="A67" s="29" t="s">
        <v>80</v>
      </c>
      <c r="B67"/>
    </row>
    <row r="68" spans="1:6" s="23" customFormat="1">
      <c r="A68" s="23" t="s">
        <v>81</v>
      </c>
      <c r="B68"/>
    </row>
    <row r="69" spans="1:6" s="23" customFormat="1" ht="15.75" thickBot="1">
      <c r="B69"/>
      <c r="C69" s="38" t="s">
        <v>56</v>
      </c>
      <c r="D69" s="9" t="s">
        <v>57</v>
      </c>
    </row>
    <row r="70" spans="1:6" s="23" customFormat="1" ht="15.75" thickBot="1">
      <c r="A70" s="4" t="s">
        <v>0</v>
      </c>
      <c r="B70" s="47" t="s">
        <v>93</v>
      </c>
      <c r="C70" s="5">
        <v>10000</v>
      </c>
      <c r="D70" s="5"/>
    </row>
    <row r="71" spans="1:6" s="23" customFormat="1">
      <c r="A71" s="6" t="s">
        <v>1</v>
      </c>
      <c r="B71" s="47"/>
      <c r="C71" s="45">
        <v>1000</v>
      </c>
      <c r="D71" s="45"/>
    </row>
    <row r="72" spans="1:6" s="23" customFormat="1" ht="15.75" thickBot="1">
      <c r="A72" s="7" t="s">
        <v>2</v>
      </c>
      <c r="B72" s="47"/>
      <c r="C72" s="46"/>
      <c r="D72" s="46"/>
    </row>
    <row r="73" spans="1:6" s="23" customFormat="1" ht="15.75" thickBot="1">
      <c r="A73" s="8" t="s">
        <v>8</v>
      </c>
      <c r="B73" s="47"/>
      <c r="C73" s="5">
        <f>(140*5*2)</f>
        <v>1400</v>
      </c>
      <c r="D73" s="10"/>
    </row>
    <row r="74" spans="1:6" s="23" customFormat="1" ht="15.75" thickBot="1">
      <c r="A74" s="6" t="s">
        <v>7</v>
      </c>
      <c r="B74" s="47"/>
      <c r="C74" s="37">
        <f>(800*2)</f>
        <v>1600</v>
      </c>
      <c r="D74" s="37"/>
    </row>
    <row r="75" spans="1:6" s="23" customFormat="1" ht="15.75" thickBot="1">
      <c r="A75" s="8" t="s">
        <v>3</v>
      </c>
      <c r="B75" s="47"/>
      <c r="C75" s="10">
        <v>4500</v>
      </c>
      <c r="D75" s="10"/>
      <c r="E75" s="14" t="s">
        <v>99</v>
      </c>
      <c r="F75"/>
    </row>
    <row r="76" spans="1:6" s="23" customFormat="1" ht="15.75" thickBot="1">
      <c r="A76" s="6" t="s">
        <v>4</v>
      </c>
      <c r="B76" s="47"/>
      <c r="C76" s="37" t="s">
        <v>54</v>
      </c>
      <c r="D76" s="37"/>
      <c r="E76" s="14"/>
      <c r="F76"/>
    </row>
    <row r="77" spans="1:6" s="23" customFormat="1" ht="15.75" thickBot="1">
      <c r="A77" s="11" t="s">
        <v>5</v>
      </c>
      <c r="B77" s="47"/>
      <c r="C77" s="12">
        <f>SUM(C70:C75)</f>
        <v>18500</v>
      </c>
      <c r="D77" s="12">
        <f>SUM(D70:D75)</f>
        <v>0</v>
      </c>
    </row>
    <row r="78" spans="1:6" s="23" customFormat="1">
      <c r="B78"/>
    </row>
    <row r="79" spans="1:6" s="23" customFormat="1">
      <c r="A79" s="28" t="s">
        <v>82</v>
      </c>
      <c r="B79"/>
    </row>
    <row r="80" spans="1:6" s="23" customFormat="1">
      <c r="A80" s="29" t="s">
        <v>84</v>
      </c>
      <c r="B80"/>
    </row>
    <row r="81" spans="1:6" s="23" customFormat="1">
      <c r="A81" s="23" t="s">
        <v>83</v>
      </c>
      <c r="B81"/>
    </row>
    <row r="82" spans="1:6" s="23" customFormat="1" ht="15.75" thickBot="1">
      <c r="B82"/>
      <c r="C82" s="38" t="s">
        <v>56</v>
      </c>
      <c r="D82" s="9" t="s">
        <v>57</v>
      </c>
    </row>
    <row r="83" spans="1:6" s="23" customFormat="1" ht="15.75" thickBot="1">
      <c r="A83" s="4" t="s">
        <v>0</v>
      </c>
      <c r="B83" s="47" t="s">
        <v>93</v>
      </c>
      <c r="C83" s="5">
        <v>7500</v>
      </c>
      <c r="D83" s="5"/>
    </row>
    <row r="84" spans="1:6" s="23" customFormat="1">
      <c r="A84" s="6" t="s">
        <v>1</v>
      </c>
      <c r="B84" s="47"/>
      <c r="C84" s="45">
        <v>1800</v>
      </c>
      <c r="D84" s="45"/>
    </row>
    <row r="85" spans="1:6" s="23" customFormat="1" ht="15.75" thickBot="1">
      <c r="A85" s="7" t="s">
        <v>2</v>
      </c>
      <c r="B85" s="47"/>
      <c r="C85" s="46"/>
      <c r="D85" s="46"/>
    </row>
    <row r="86" spans="1:6" s="23" customFormat="1" ht="15.75" thickBot="1">
      <c r="A86" s="8" t="s">
        <v>8</v>
      </c>
      <c r="B86" s="47"/>
      <c r="C86" s="10">
        <f>(150*5*4)</f>
        <v>3000</v>
      </c>
      <c r="D86" s="10"/>
    </row>
    <row r="87" spans="1:6" s="23" customFormat="1" ht="15.75" thickBot="1">
      <c r="A87" s="6" t="s">
        <v>7</v>
      </c>
      <c r="B87" s="47"/>
      <c r="C87" s="37">
        <f>800*4</f>
        <v>3200</v>
      </c>
      <c r="D87" s="37"/>
    </row>
    <row r="88" spans="1:6" s="23" customFormat="1" ht="15.75" thickBot="1">
      <c r="A88" s="8" t="s">
        <v>3</v>
      </c>
      <c r="B88" s="47"/>
      <c r="C88" s="10">
        <v>600</v>
      </c>
      <c r="D88" s="10"/>
      <c r="E88" s="35" t="s">
        <v>99</v>
      </c>
      <c r="F88" s="35"/>
    </row>
    <row r="89" spans="1:6" s="23" customFormat="1" ht="15.75" thickBot="1">
      <c r="A89" s="6" t="s">
        <v>4</v>
      </c>
      <c r="B89" s="47"/>
      <c r="C89" s="37" t="s">
        <v>86</v>
      </c>
      <c r="D89" s="37"/>
      <c r="E89" s="35"/>
    </row>
    <row r="90" spans="1:6" s="23" customFormat="1" ht="15.75" thickBot="1">
      <c r="A90" s="11" t="s">
        <v>5</v>
      </c>
      <c r="B90" s="47"/>
      <c r="C90" s="12">
        <f>SUM(C83:C88)</f>
        <v>16100</v>
      </c>
      <c r="D90" s="12">
        <f>SUM(D83:D88)</f>
        <v>0</v>
      </c>
    </row>
    <row r="91" spans="1:6" s="23" customFormat="1">
      <c r="A91" s="22"/>
      <c r="B91"/>
      <c r="C91" s="24"/>
      <c r="D91" s="24"/>
    </row>
    <row r="92" spans="1:6">
      <c r="A92" s="13" t="s">
        <v>21</v>
      </c>
      <c r="C92" s="2"/>
    </row>
    <row r="93" spans="1:6">
      <c r="A93" s="3" t="s">
        <v>79</v>
      </c>
      <c r="C93" s="2"/>
    </row>
    <row r="94" spans="1:6">
      <c r="A94" t="s">
        <v>12</v>
      </c>
      <c r="C94" s="2"/>
    </row>
    <row r="95" spans="1:6" ht="15.75" thickBot="1">
      <c r="A95" s="2"/>
      <c r="C95" s="9" t="s">
        <v>56</v>
      </c>
      <c r="D95" s="9" t="s">
        <v>57</v>
      </c>
    </row>
    <row r="96" spans="1:6" ht="15.75" thickBot="1">
      <c r="A96" s="4" t="s">
        <v>0</v>
      </c>
      <c r="B96" s="43" t="s">
        <v>91</v>
      </c>
      <c r="C96" s="5">
        <v>10000</v>
      </c>
      <c r="D96" s="5" t="s">
        <v>73</v>
      </c>
    </row>
    <row r="97" spans="1:5">
      <c r="A97" s="6" t="s">
        <v>1</v>
      </c>
      <c r="B97" s="43"/>
      <c r="C97" s="45">
        <v>1000</v>
      </c>
      <c r="D97" s="45"/>
    </row>
    <row r="98" spans="1:5" ht="15.75" thickBot="1">
      <c r="A98" s="7" t="s">
        <v>2</v>
      </c>
      <c r="B98" s="43"/>
      <c r="C98" s="46"/>
      <c r="D98" s="46"/>
    </row>
    <row r="99" spans="1:5" ht="15.75" thickBot="1">
      <c r="A99" s="8" t="s">
        <v>8</v>
      </c>
      <c r="B99" s="43"/>
      <c r="C99" s="10">
        <f>(180*2*7)+(240*2)</f>
        <v>3000</v>
      </c>
      <c r="D99" s="10"/>
    </row>
    <row r="100" spans="1:5" ht="15.75" thickBot="1">
      <c r="A100" s="6" t="s">
        <v>7</v>
      </c>
      <c r="B100" s="43"/>
      <c r="C100" s="18">
        <f>(1000*5)+(400*2)+(1900)</f>
        <v>7700</v>
      </c>
      <c r="D100" s="18"/>
    </row>
    <row r="101" spans="1:5" ht="15.75" thickBot="1">
      <c r="A101" s="8" t="s">
        <v>3</v>
      </c>
      <c r="B101" s="43"/>
      <c r="C101" s="10">
        <v>4000</v>
      </c>
      <c r="D101" s="10"/>
      <c r="E101" s="14" t="s">
        <v>53</v>
      </c>
    </row>
    <row r="102" spans="1:5" ht="15.75" thickBot="1">
      <c r="A102" s="6" t="s">
        <v>4</v>
      </c>
      <c r="B102" s="43"/>
      <c r="C102" s="36" t="s">
        <v>69</v>
      </c>
      <c r="D102" s="18"/>
      <c r="E102" s="14"/>
    </row>
    <row r="103" spans="1:5" ht="15.75" thickBot="1">
      <c r="A103" s="11" t="s">
        <v>5</v>
      </c>
      <c r="B103" s="43"/>
      <c r="C103" s="12">
        <f>SUM(C96:C101)</f>
        <v>25700</v>
      </c>
      <c r="D103" s="12">
        <f>SUM(D96:D101)</f>
        <v>0</v>
      </c>
    </row>
    <row r="106" spans="1:5">
      <c r="D106" s="15"/>
    </row>
    <row r="110" spans="1:5">
      <c r="A110" s="22"/>
      <c r="C110" s="24"/>
      <c r="D110" s="24"/>
    </row>
    <row r="111" spans="1:5">
      <c r="A111" s="22"/>
      <c r="C111" s="24"/>
      <c r="D111" s="24"/>
    </row>
    <row r="112" spans="1:5">
      <c r="A112" s="22"/>
      <c r="C112" s="24"/>
      <c r="D112" s="24"/>
    </row>
  </sheetData>
  <mergeCells count="24">
    <mergeCell ref="B5:B12"/>
    <mergeCell ref="B18:B25"/>
    <mergeCell ref="B31:B38"/>
    <mergeCell ref="B44:B51"/>
    <mergeCell ref="B96:B103"/>
    <mergeCell ref="B57:B64"/>
    <mergeCell ref="B70:B77"/>
    <mergeCell ref="B83:B90"/>
    <mergeCell ref="D6:D7"/>
    <mergeCell ref="C97:C98"/>
    <mergeCell ref="D97:D98"/>
    <mergeCell ref="C19:C20"/>
    <mergeCell ref="D19:D20"/>
    <mergeCell ref="D32:D33"/>
    <mergeCell ref="C45:C46"/>
    <mergeCell ref="D45:D46"/>
    <mergeCell ref="C58:C59"/>
    <mergeCell ref="D58:D59"/>
    <mergeCell ref="C71:C72"/>
    <mergeCell ref="D71:D72"/>
    <mergeCell ref="C84:C85"/>
    <mergeCell ref="D84:D85"/>
    <mergeCell ref="C32:C33"/>
    <mergeCell ref="C6:C7"/>
  </mergeCells>
  <pageMargins left="0" right="0" top="0" bottom="0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25" workbookViewId="0">
      <selection activeCell="I36" sqref="I36"/>
    </sheetView>
  </sheetViews>
  <sheetFormatPr defaultRowHeight="15"/>
  <cols>
    <col min="1" max="1" width="30" customWidth="1"/>
    <col min="2" max="2" width="45.42578125" customWidth="1"/>
  </cols>
  <sheetData>
    <row r="1" spans="1:13" ht="18.75">
      <c r="A1" s="41" t="s">
        <v>111</v>
      </c>
    </row>
    <row r="3" spans="1:13">
      <c r="A3" s="39" t="s">
        <v>115</v>
      </c>
      <c r="B3" t="s">
        <v>112</v>
      </c>
      <c r="F3" s="42"/>
      <c r="G3" s="42"/>
      <c r="H3" s="42"/>
      <c r="I3" s="42"/>
      <c r="J3" s="42"/>
      <c r="K3" s="42"/>
      <c r="L3" s="42"/>
      <c r="M3" s="42"/>
    </row>
    <row r="4" spans="1:13">
      <c r="A4" t="s">
        <v>116</v>
      </c>
      <c r="B4" t="s">
        <v>124</v>
      </c>
      <c r="F4" s="42"/>
      <c r="G4" s="42"/>
      <c r="H4" s="42"/>
      <c r="I4" s="42"/>
      <c r="J4" s="42"/>
      <c r="K4" s="42"/>
      <c r="L4" s="42"/>
      <c r="M4" s="42"/>
    </row>
    <row r="5" spans="1:13">
      <c r="B5" t="s">
        <v>121</v>
      </c>
      <c r="F5" s="42"/>
      <c r="G5" s="42"/>
      <c r="H5" s="42"/>
      <c r="I5" s="42"/>
      <c r="J5" s="42"/>
      <c r="K5" s="42"/>
      <c r="L5" s="42"/>
      <c r="M5" s="42"/>
    </row>
    <row r="6" spans="1:13">
      <c r="B6" t="s">
        <v>125</v>
      </c>
      <c r="F6" s="42"/>
      <c r="G6" s="42"/>
      <c r="H6" s="42"/>
      <c r="I6" s="42"/>
      <c r="J6" s="42"/>
      <c r="K6" s="42"/>
      <c r="L6" s="42"/>
      <c r="M6" s="42"/>
    </row>
    <row r="7" spans="1:13">
      <c r="B7" t="s">
        <v>126</v>
      </c>
      <c r="F7" s="42"/>
      <c r="G7" s="42"/>
      <c r="H7" s="42"/>
      <c r="I7" s="42"/>
      <c r="J7" s="42"/>
      <c r="K7" s="42"/>
      <c r="L7" s="42"/>
      <c r="M7" s="42"/>
    </row>
    <row r="8" spans="1:13">
      <c r="B8" t="s">
        <v>130</v>
      </c>
      <c r="F8" s="42"/>
      <c r="G8" s="42"/>
      <c r="H8" s="42"/>
      <c r="I8" s="42"/>
      <c r="J8" s="42"/>
      <c r="K8" s="42"/>
      <c r="L8" s="42"/>
      <c r="M8" s="42"/>
    </row>
    <row r="9" spans="1:13">
      <c r="B9" t="s">
        <v>131</v>
      </c>
      <c r="F9" s="42"/>
      <c r="G9" s="42"/>
      <c r="H9" s="42"/>
      <c r="I9" s="42"/>
      <c r="J9" s="42"/>
      <c r="K9" s="42"/>
      <c r="L9" s="42"/>
      <c r="M9" s="42"/>
    </row>
    <row r="10" spans="1:13">
      <c r="B10" t="s">
        <v>132</v>
      </c>
      <c r="F10" s="42"/>
      <c r="G10" s="42"/>
      <c r="H10" s="42"/>
      <c r="I10" s="42"/>
      <c r="J10" s="42"/>
      <c r="K10" s="42"/>
      <c r="L10" s="42"/>
      <c r="M10" s="42"/>
    </row>
    <row r="11" spans="1:13">
      <c r="B11" t="s">
        <v>133</v>
      </c>
      <c r="F11" s="42"/>
      <c r="G11" s="42"/>
      <c r="H11" s="42"/>
      <c r="I11" s="42"/>
      <c r="J11" s="42"/>
      <c r="K11" s="42"/>
      <c r="L11" s="42"/>
      <c r="M11" s="42"/>
    </row>
    <row r="12" spans="1:13">
      <c r="B12" t="s">
        <v>105</v>
      </c>
      <c r="F12" s="42"/>
      <c r="G12" s="42"/>
      <c r="H12" s="42"/>
      <c r="I12" s="42"/>
      <c r="J12" s="42"/>
      <c r="K12" s="42"/>
      <c r="L12" s="42"/>
      <c r="M12" s="42"/>
    </row>
    <row r="13" spans="1:13">
      <c r="B13" t="s">
        <v>106</v>
      </c>
      <c r="F13" s="42"/>
      <c r="G13" s="42"/>
      <c r="H13" s="42"/>
      <c r="I13" s="42"/>
      <c r="J13" s="42"/>
      <c r="K13" s="42"/>
      <c r="L13" s="42"/>
      <c r="M13" s="42"/>
    </row>
    <row r="14" spans="1:13">
      <c r="B14" t="s">
        <v>120</v>
      </c>
      <c r="F14" s="42"/>
      <c r="G14" s="42"/>
      <c r="H14" s="42"/>
      <c r="I14" s="42"/>
      <c r="J14" s="42"/>
      <c r="K14" s="42"/>
      <c r="L14" s="42"/>
      <c r="M14" s="42"/>
    </row>
    <row r="15" spans="1:13">
      <c r="B15" t="s">
        <v>136</v>
      </c>
      <c r="F15" s="42"/>
      <c r="G15" s="42"/>
      <c r="H15" s="42"/>
      <c r="I15" s="42"/>
      <c r="J15" s="42"/>
      <c r="K15" s="42"/>
      <c r="L15" s="42"/>
      <c r="M15" s="42"/>
    </row>
    <row r="16" spans="1:13">
      <c r="B16" t="s">
        <v>137</v>
      </c>
      <c r="F16" s="42"/>
      <c r="G16" s="42"/>
      <c r="H16" s="42"/>
      <c r="I16" s="42"/>
      <c r="J16" s="42"/>
      <c r="K16" s="42"/>
      <c r="L16" s="42"/>
      <c r="M16" s="42"/>
    </row>
    <row r="17" spans="1:13">
      <c r="B17" t="s">
        <v>138</v>
      </c>
      <c r="F17" s="42"/>
      <c r="G17" s="42"/>
      <c r="H17" s="42"/>
      <c r="I17" s="42"/>
      <c r="J17" s="42"/>
      <c r="K17" s="42"/>
      <c r="L17" s="42"/>
      <c r="M17" s="42"/>
    </row>
    <row r="18" spans="1:13">
      <c r="B18" t="s">
        <v>139</v>
      </c>
      <c r="F18" s="42"/>
      <c r="G18" s="42"/>
      <c r="H18" s="42"/>
      <c r="I18" s="42"/>
      <c r="J18" s="42"/>
      <c r="K18" s="42"/>
      <c r="L18" s="42"/>
      <c r="M18" s="42"/>
    </row>
    <row r="19" spans="1:13">
      <c r="B19" t="s">
        <v>123</v>
      </c>
      <c r="F19" s="42"/>
      <c r="G19" s="42"/>
      <c r="H19" s="42"/>
      <c r="I19" s="42"/>
      <c r="J19" s="42"/>
      <c r="K19" s="42"/>
      <c r="L19" s="42"/>
      <c r="M19" s="42"/>
    </row>
    <row r="20" spans="1:13">
      <c r="B20" t="s">
        <v>135</v>
      </c>
      <c r="F20" s="42"/>
      <c r="G20" s="42"/>
      <c r="H20" s="42"/>
      <c r="I20" s="42"/>
      <c r="J20" s="42"/>
      <c r="K20" s="42"/>
      <c r="L20" s="42"/>
      <c r="M20" s="42"/>
    </row>
    <row r="22" spans="1:13">
      <c r="A22" s="39" t="s">
        <v>113</v>
      </c>
      <c r="B22" t="s">
        <v>118</v>
      </c>
    </row>
    <row r="23" spans="1:13">
      <c r="A23" t="s">
        <v>114</v>
      </c>
      <c r="B23" t="s">
        <v>102</v>
      </c>
    </row>
    <row r="24" spans="1:13">
      <c r="B24" t="s">
        <v>121</v>
      </c>
    </row>
    <row r="25" spans="1:13">
      <c r="B25" t="s">
        <v>125</v>
      </c>
    </row>
    <row r="26" spans="1:13">
      <c r="B26" t="s">
        <v>126</v>
      </c>
    </row>
    <row r="27" spans="1:13">
      <c r="B27" t="s">
        <v>127</v>
      </c>
    </row>
    <row r="28" spans="1:13">
      <c r="B28" t="s">
        <v>128</v>
      </c>
    </row>
    <row r="29" spans="1:13">
      <c r="B29" t="s">
        <v>129</v>
      </c>
    </row>
    <row r="30" spans="1:13">
      <c r="B30" t="s">
        <v>103</v>
      </c>
    </row>
    <row r="31" spans="1:13">
      <c r="B31" t="s">
        <v>122</v>
      </c>
    </row>
    <row r="32" spans="1:13">
      <c r="B32" t="s">
        <v>105</v>
      </c>
    </row>
    <row r="33" spans="1:2">
      <c r="B33" t="s">
        <v>106</v>
      </c>
    </row>
    <row r="34" spans="1:2">
      <c r="B34" t="s">
        <v>120</v>
      </c>
    </row>
    <row r="35" spans="1:2">
      <c r="B35" t="s">
        <v>107</v>
      </c>
    </row>
    <row r="36" spans="1:2">
      <c r="B36" t="s">
        <v>108</v>
      </c>
    </row>
    <row r="37" spans="1:2">
      <c r="B37" t="s">
        <v>123</v>
      </c>
    </row>
    <row r="38" spans="1:2">
      <c r="B38" t="s">
        <v>134</v>
      </c>
    </row>
    <row r="40" spans="1:2">
      <c r="A40" s="39" t="s">
        <v>115</v>
      </c>
      <c r="B40" t="s">
        <v>140</v>
      </c>
    </row>
    <row r="41" spans="1:2">
      <c r="A41" t="s">
        <v>119</v>
      </c>
      <c r="B41" t="s">
        <v>102</v>
      </c>
    </row>
    <row r="42" spans="1:2">
      <c r="B42" t="s">
        <v>145</v>
      </c>
    </row>
    <row r="43" spans="1:2">
      <c r="B43" t="s">
        <v>126</v>
      </c>
    </row>
    <row r="44" spans="1:2">
      <c r="B44" t="s">
        <v>146</v>
      </c>
    </row>
    <row r="45" spans="1:2">
      <c r="B45" t="s">
        <v>147</v>
      </c>
    </row>
    <row r="46" spans="1:2">
      <c r="B46" t="s">
        <v>141</v>
      </c>
    </row>
    <row r="47" spans="1:2">
      <c r="B47" t="s">
        <v>153</v>
      </c>
    </row>
    <row r="48" spans="1:2">
      <c r="B48" t="s">
        <v>143</v>
      </c>
    </row>
    <row r="49" spans="1:2">
      <c r="B49" t="s">
        <v>144</v>
      </c>
    </row>
    <row r="50" spans="1:2">
      <c r="B50" t="s">
        <v>148</v>
      </c>
    </row>
    <row r="51" spans="1:2">
      <c r="B51" t="s">
        <v>149</v>
      </c>
    </row>
    <row r="52" spans="1:2">
      <c r="B52" t="s">
        <v>142</v>
      </c>
    </row>
    <row r="53" spans="1:2">
      <c r="B53" t="s">
        <v>150</v>
      </c>
    </row>
    <row r="54" spans="1:2">
      <c r="B54" t="s">
        <v>151</v>
      </c>
    </row>
    <row r="55" spans="1:2">
      <c r="B55" t="s">
        <v>152</v>
      </c>
    </row>
    <row r="57" spans="1:2">
      <c r="A57" s="39" t="s">
        <v>100</v>
      </c>
      <c r="B57" t="s">
        <v>101</v>
      </c>
    </row>
    <row r="58" spans="1:2" ht="45">
      <c r="A58" s="40" t="s">
        <v>117</v>
      </c>
      <c r="B58" t="s">
        <v>102</v>
      </c>
    </row>
    <row r="59" spans="1:2">
      <c r="B59" t="s">
        <v>126</v>
      </c>
    </row>
    <row r="60" spans="1:2">
      <c r="B60" t="s">
        <v>103</v>
      </c>
    </row>
    <row r="61" spans="1:2">
      <c r="B61" t="s">
        <v>104</v>
      </c>
    </row>
    <row r="62" spans="1:2">
      <c r="B62" t="s">
        <v>105</v>
      </c>
    </row>
    <row r="63" spans="1:2">
      <c r="B63" t="s">
        <v>106</v>
      </c>
    </row>
    <row r="64" spans="1:2">
      <c r="B64" t="s">
        <v>120</v>
      </c>
    </row>
    <row r="65" spans="2:2">
      <c r="B65" t="s">
        <v>107</v>
      </c>
    </row>
    <row r="66" spans="2:2">
      <c r="B66" t="s">
        <v>108</v>
      </c>
    </row>
    <row r="67" spans="2:2">
      <c r="B67" t="s">
        <v>109</v>
      </c>
    </row>
    <row r="68" spans="2:2">
      <c r="B68" t="s">
        <v>110</v>
      </c>
    </row>
  </sheetData>
  <pageMargins left="0" right="0" top="0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1Q</vt:lpstr>
      <vt:lpstr>2Q</vt:lpstr>
      <vt:lpstr>3Q</vt:lpstr>
      <vt:lpstr>4Q</vt:lpstr>
      <vt:lpstr>RECAP</vt:lpstr>
      <vt:lpstr>'1Q'!Area_stampa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2014-11-27T14:54:01Z</dcterms:modified>
</cp:coreProperties>
</file>