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21285" yWindow="60" windowWidth="23250" windowHeight="13170" activeTab="1"/>
  </bookViews>
  <sheets>
    <sheet name="Recap" sheetId="1" r:id="rId1"/>
    <sheet name="Table Summary" sheetId="2" r:id="rId2"/>
    <sheet name="Trend Storico" sheetId="4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4"/>
  <c r="O38" i="1"/>
  <c r="O39"/>
  <c r="O40"/>
  <c r="O41"/>
  <c r="O42"/>
  <c r="C10" i="2"/>
  <c r="F10" s="1"/>
  <c r="E10"/>
  <c r="B10"/>
  <c r="D10" s="1"/>
  <c r="O45" i="1"/>
  <c r="O46"/>
  <c r="O47"/>
  <c r="O48"/>
  <c r="O49"/>
  <c r="C11" i="2"/>
  <c r="E11"/>
  <c r="F11"/>
  <c r="G11" s="1"/>
  <c r="B11"/>
  <c r="O52" i="1"/>
  <c r="O53"/>
  <c r="O54"/>
  <c r="O55"/>
  <c r="O56"/>
  <c r="C12" i="2"/>
  <c r="F12" s="1"/>
  <c r="G12" s="1"/>
  <c r="H12" s="1"/>
  <c r="E12"/>
  <c r="B12"/>
  <c r="D12" s="1"/>
  <c r="O123" i="1"/>
  <c r="O124"/>
  <c r="O125"/>
  <c r="O126"/>
  <c r="O127"/>
  <c r="C13" i="2"/>
  <c r="E13"/>
  <c r="F13"/>
  <c r="G13" s="1"/>
  <c r="H13" s="1"/>
  <c r="B13"/>
  <c r="O73" i="1"/>
  <c r="O74"/>
  <c r="O75"/>
  <c r="O76"/>
  <c r="O77"/>
  <c r="C14" i="2"/>
  <c r="F14" s="1"/>
  <c r="G14" s="1"/>
  <c r="E14"/>
  <c r="B14"/>
  <c r="D14" s="1"/>
  <c r="O80" i="1"/>
  <c r="O81"/>
  <c r="O82"/>
  <c r="O83"/>
  <c r="O84"/>
  <c r="C15" i="2"/>
  <c r="E15"/>
  <c r="F15"/>
  <c r="G15" s="1"/>
  <c r="B15"/>
  <c r="O130" i="1"/>
  <c r="O131"/>
  <c r="O132"/>
  <c r="O133"/>
  <c r="O134"/>
  <c r="C16" i="2"/>
  <c r="F16" s="1"/>
  <c r="G16" s="1"/>
  <c r="E16"/>
  <c r="B16"/>
  <c r="O23" i="1"/>
  <c r="O24"/>
  <c r="O25"/>
  <c r="O26"/>
  <c r="O27"/>
  <c r="C17" i="2"/>
  <c r="F17" s="1"/>
  <c r="G17" s="1"/>
  <c r="E17"/>
  <c r="B17"/>
  <c r="O87" i="1"/>
  <c r="O88"/>
  <c r="O89"/>
  <c r="O90"/>
  <c r="O91"/>
  <c r="C18" i="2"/>
  <c r="F18" s="1"/>
  <c r="G18" s="1"/>
  <c r="H18" s="1"/>
  <c r="E18"/>
  <c r="B18"/>
  <c r="D18" s="1"/>
  <c r="O16" i="1"/>
  <c r="O17"/>
  <c r="O18"/>
  <c r="O19"/>
  <c r="O20"/>
  <c r="C19" i="2"/>
  <c r="F19" s="1"/>
  <c r="G19" s="1"/>
  <c r="E19"/>
  <c r="B19"/>
  <c r="O137" i="1"/>
  <c r="O138"/>
  <c r="O139"/>
  <c r="O140"/>
  <c r="O141"/>
  <c r="C20" i="2"/>
  <c r="E20"/>
  <c r="F20"/>
  <c r="G20" s="1"/>
  <c r="B20"/>
  <c r="O9" i="1"/>
  <c r="O10"/>
  <c r="O11"/>
  <c r="O12"/>
  <c r="O13"/>
  <c r="C21" i="2"/>
  <c r="F21" s="1"/>
  <c r="G21" s="1"/>
  <c r="H21" s="1"/>
  <c r="E21"/>
  <c r="B21"/>
  <c r="O144" i="1"/>
  <c r="O145"/>
  <c r="O146"/>
  <c r="O147"/>
  <c r="O148"/>
  <c r="C22" i="2"/>
  <c r="E22"/>
  <c r="F22"/>
  <c r="G22" s="1"/>
  <c r="B22"/>
  <c r="D22" s="1"/>
  <c r="O108" i="1"/>
  <c r="O109"/>
  <c r="O110"/>
  <c r="O111"/>
  <c r="O112"/>
  <c r="C23" i="2"/>
  <c r="F23" s="1"/>
  <c r="G23" s="1"/>
  <c r="E23"/>
  <c r="B23"/>
  <c r="G5" i="4"/>
  <c r="F5"/>
  <c r="E5"/>
  <c r="D5"/>
  <c r="E24" i="2"/>
  <c r="O117" i="1"/>
  <c r="O103"/>
  <c r="O96"/>
  <c r="O68"/>
  <c r="O61"/>
  <c r="O33"/>
  <c r="B154"/>
  <c r="O116"/>
  <c r="O102"/>
  <c r="O95"/>
  <c r="O67"/>
  <c r="O60"/>
  <c r="O32"/>
  <c r="B153"/>
  <c r="O115"/>
  <c r="O101"/>
  <c r="O94"/>
  <c r="O66"/>
  <c r="O59"/>
  <c r="O31"/>
  <c r="M127"/>
  <c r="L127"/>
  <c r="K127"/>
  <c r="J127"/>
  <c r="I127"/>
  <c r="H127"/>
  <c r="G127"/>
  <c r="F127"/>
  <c r="E127"/>
  <c r="D127"/>
  <c r="C127"/>
  <c r="B127"/>
  <c r="O118"/>
  <c r="O104"/>
  <c r="O97"/>
  <c r="O69"/>
  <c r="O62"/>
  <c r="O34"/>
  <c r="B155"/>
  <c r="M148"/>
  <c r="L148"/>
  <c r="K148"/>
  <c r="J148"/>
  <c r="I148"/>
  <c r="H148"/>
  <c r="G148"/>
  <c r="F148"/>
  <c r="E148"/>
  <c r="D148"/>
  <c r="C148"/>
  <c r="B148"/>
  <c r="M141"/>
  <c r="L141"/>
  <c r="K141"/>
  <c r="J141"/>
  <c r="I141"/>
  <c r="H141"/>
  <c r="G141"/>
  <c r="F141"/>
  <c r="E141"/>
  <c r="D141"/>
  <c r="C141"/>
  <c r="B141"/>
  <c r="M134"/>
  <c r="L134"/>
  <c r="K134"/>
  <c r="J134"/>
  <c r="I134"/>
  <c r="H134"/>
  <c r="G134"/>
  <c r="F134"/>
  <c r="E134"/>
  <c r="D134"/>
  <c r="C134"/>
  <c r="B134"/>
  <c r="O105"/>
  <c r="O63"/>
  <c r="M119"/>
  <c r="L119"/>
  <c r="K119"/>
  <c r="J119"/>
  <c r="I119"/>
  <c r="H119"/>
  <c r="G119"/>
  <c r="F119"/>
  <c r="E119"/>
  <c r="D119"/>
  <c r="C119"/>
  <c r="B119"/>
  <c r="M112"/>
  <c r="L112"/>
  <c r="K112"/>
  <c r="J112"/>
  <c r="I112"/>
  <c r="H112"/>
  <c r="G112"/>
  <c r="F112"/>
  <c r="E112"/>
  <c r="D112"/>
  <c r="C112"/>
  <c r="B112"/>
  <c r="M105"/>
  <c r="L105"/>
  <c r="K105"/>
  <c r="J105"/>
  <c r="I105"/>
  <c r="H105"/>
  <c r="G105"/>
  <c r="F105"/>
  <c r="E105"/>
  <c r="D105"/>
  <c r="C105"/>
  <c r="B105"/>
  <c r="M98"/>
  <c r="L98"/>
  <c r="K98"/>
  <c r="J98"/>
  <c r="I98"/>
  <c r="H98"/>
  <c r="G98"/>
  <c r="F98"/>
  <c r="E98"/>
  <c r="D98"/>
  <c r="C98"/>
  <c r="B98"/>
  <c r="M91"/>
  <c r="L91"/>
  <c r="K91"/>
  <c r="J91"/>
  <c r="I91"/>
  <c r="H91"/>
  <c r="G91"/>
  <c r="F91"/>
  <c r="E91"/>
  <c r="D91"/>
  <c r="C91"/>
  <c r="B91"/>
  <c r="M84"/>
  <c r="L84"/>
  <c r="K84"/>
  <c r="J84"/>
  <c r="I84"/>
  <c r="H84"/>
  <c r="G84"/>
  <c r="F84"/>
  <c r="E84"/>
  <c r="D84"/>
  <c r="C84"/>
  <c r="B84"/>
  <c r="M77"/>
  <c r="L77"/>
  <c r="K77"/>
  <c r="J77"/>
  <c r="I77"/>
  <c r="H77"/>
  <c r="G77"/>
  <c r="F77"/>
  <c r="E77"/>
  <c r="D77"/>
  <c r="C77"/>
  <c r="B77"/>
  <c r="M70"/>
  <c r="L70"/>
  <c r="K70"/>
  <c r="J70"/>
  <c r="I70"/>
  <c r="H70"/>
  <c r="G70"/>
  <c r="F70"/>
  <c r="E70"/>
  <c r="D70"/>
  <c r="C70"/>
  <c r="B70"/>
  <c r="M63"/>
  <c r="L63"/>
  <c r="K63"/>
  <c r="J63"/>
  <c r="I63"/>
  <c r="H63"/>
  <c r="G63"/>
  <c r="F63"/>
  <c r="E63"/>
  <c r="D63"/>
  <c r="C63"/>
  <c r="B63"/>
  <c r="M56"/>
  <c r="L56"/>
  <c r="K56"/>
  <c r="J56"/>
  <c r="I56"/>
  <c r="H56"/>
  <c r="G56"/>
  <c r="F56"/>
  <c r="E56"/>
  <c r="D56"/>
  <c r="C56"/>
  <c r="B56"/>
  <c r="O35"/>
  <c r="M49"/>
  <c r="L49"/>
  <c r="K49"/>
  <c r="J49"/>
  <c r="I49"/>
  <c r="H49"/>
  <c r="G49"/>
  <c r="F49"/>
  <c r="E49"/>
  <c r="D49"/>
  <c r="C49"/>
  <c r="B49"/>
  <c r="M42"/>
  <c r="L42"/>
  <c r="K42"/>
  <c r="J42"/>
  <c r="I42"/>
  <c r="H42"/>
  <c r="G42"/>
  <c r="F42"/>
  <c r="E42"/>
  <c r="D42"/>
  <c r="C42"/>
  <c r="B42"/>
  <c r="M35"/>
  <c r="L35"/>
  <c r="K35"/>
  <c r="J35"/>
  <c r="I35"/>
  <c r="H35"/>
  <c r="G35"/>
  <c r="F35"/>
  <c r="E35"/>
  <c r="D35"/>
  <c r="C35"/>
  <c r="B35"/>
  <c r="M27"/>
  <c r="L27"/>
  <c r="K27"/>
  <c r="J27"/>
  <c r="I27"/>
  <c r="H27"/>
  <c r="G27"/>
  <c r="F27"/>
  <c r="E27"/>
  <c r="D27"/>
  <c r="C27"/>
  <c r="B27"/>
  <c r="M20"/>
  <c r="L20"/>
  <c r="K20"/>
  <c r="J20"/>
  <c r="I20"/>
  <c r="H20"/>
  <c r="G20"/>
  <c r="F20"/>
  <c r="E20"/>
  <c r="D20"/>
  <c r="C20"/>
  <c r="B20"/>
  <c r="M13"/>
  <c r="L13"/>
  <c r="K13"/>
  <c r="J13"/>
  <c r="I13"/>
  <c r="H13"/>
  <c r="G13"/>
  <c r="F13"/>
  <c r="E13"/>
  <c r="D13"/>
  <c r="C13"/>
  <c r="B13"/>
  <c r="O119"/>
  <c r="D21" i="2"/>
  <c r="O70" i="1"/>
  <c r="O98"/>
  <c r="D19" i="2"/>
  <c r="D11"/>
  <c r="D16"/>
  <c r="D17"/>
  <c r="D23"/>
  <c r="D20"/>
  <c r="B152" i="1"/>
  <c r="B156"/>
  <c r="D13" i="2"/>
  <c r="D15"/>
  <c r="C24"/>
  <c r="G10" l="1"/>
  <c r="F24"/>
  <c r="B24"/>
  <c r="D24" s="1"/>
  <c r="H10" l="1"/>
  <c r="H24" s="1"/>
  <c r="G24"/>
  <c r="C4" i="4" s="1"/>
  <c r="C5" s="1"/>
</calcChain>
</file>

<file path=xl/sharedStrings.xml><?xml version="1.0" encoding="utf-8"?>
<sst xmlns="http://schemas.openxmlformats.org/spreadsheetml/2006/main" count="439" uniqueCount="91">
  <si>
    <t>Totale</t>
  </si>
  <si>
    <t>Sviluppo nuove funzionalità</t>
  </si>
  <si>
    <t>Maintenance/Testing</t>
  </si>
  <si>
    <t>Supporto/Trasferte</t>
  </si>
  <si>
    <t>Malattia/Permessi/Ferie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</si>
  <si>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</si>
  <si>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</si>
  <si>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</si>
  <si>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</si>
  <si>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</si>
  <si>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</si>
  <si>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</si>
  <si>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</si>
  <si>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</si>
  <si>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</si>
  <si>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</si>
  <si>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</si>
  <si>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BASSI</t>
  </si>
  <si>
    <t>Gennaio</t>
  </si>
  <si>
    <t>BUSATTO</t>
  </si>
  <si>
    <t>CHIODINI</t>
  </si>
  <si>
    <t>CINO</t>
  </si>
  <si>
    <t>DI PASQUALE</t>
  </si>
  <si>
    <t>FONTANA</t>
  </si>
  <si>
    <t>GIUBERTONI</t>
  </si>
  <si>
    <t>GUERRA</t>
  </si>
  <si>
    <t>MAZZEO</t>
  </si>
  <si>
    <t>MUSCHITIELLO</t>
  </si>
  <si>
    <t>PAVARANI</t>
  </si>
  <si>
    <t>SPEZIALE</t>
  </si>
  <si>
    <t>VARDARO</t>
  </si>
  <si>
    <t>ORNAGHI</t>
  </si>
  <si>
    <t>MOLTENI</t>
  </si>
  <si>
    <t>MARCON</t>
  </si>
  <si>
    <t>CORNELLI</t>
  </si>
  <si>
    <t>LOSITO</t>
  </si>
  <si>
    <t>OLIVA</t>
  </si>
  <si>
    <t>PLACIDI</t>
  </si>
  <si>
    <t>Costo Orario</t>
  </si>
  <si>
    <t>n. Ore annue</t>
  </si>
  <si>
    <t>Cino</t>
  </si>
  <si>
    <t>Marcon</t>
  </si>
  <si>
    <t>Ornaghi</t>
  </si>
  <si>
    <t>Costo Azienda Annuo</t>
  </si>
  <si>
    <t>Costo da capitalizzare</t>
  </si>
  <si>
    <t>Busatto</t>
  </si>
  <si>
    <t>Chiodini</t>
  </si>
  <si>
    <t>Cornelli</t>
  </si>
  <si>
    <t>Giubertoni</t>
  </si>
  <si>
    <t>Mazzeo</t>
  </si>
  <si>
    <t xml:space="preserve">Molteni </t>
  </si>
  <si>
    <t>Oliva</t>
  </si>
  <si>
    <t>Speziale</t>
  </si>
  <si>
    <t>Guerra</t>
  </si>
  <si>
    <t>Losito</t>
  </si>
  <si>
    <t>Placidi</t>
  </si>
  <si>
    <t>% su ore annue</t>
  </si>
  <si>
    <t>* Esclusi dipendenti che non hanno svolto attività di sviluppo</t>
  </si>
  <si>
    <t>Giornate Lavorative Anno 2014 --&gt; 251</t>
  </si>
  <si>
    <t>n. Ore di sviluppo 2014</t>
  </si>
  <si>
    <t>Ore Totali Capex</t>
  </si>
  <si>
    <t>Valore Capitalizz</t>
  </si>
  <si>
    <t>Dettaglio Attività</t>
  </si>
  <si>
    <t>Windows Phone</t>
  </si>
  <si>
    <t>Profiling / Intelligence</t>
  </si>
  <si>
    <t>Android Flavours 4.4 / 4.5</t>
  </si>
  <si>
    <t>Attack Vectors multi platform</t>
  </si>
  <si>
    <t>Rite</t>
  </si>
  <si>
    <t>Bitcoin</t>
  </si>
  <si>
    <t>EdN</t>
  </si>
  <si>
    <t>Persistenza</t>
  </si>
  <si>
    <t>Android/iOS APP</t>
  </si>
  <si>
    <t>Linux</t>
  </si>
  <si>
    <t>Windows 8</t>
  </si>
  <si>
    <t>DaVinci (DB/SHARD)</t>
  </si>
  <si>
    <t>Android</t>
  </si>
  <si>
    <t>Win 64bit</t>
  </si>
  <si>
    <t>Infection Vectors</t>
  </si>
  <si>
    <t>User Experience</t>
  </si>
  <si>
    <t>Apple support</t>
  </si>
  <si>
    <t>Symbian / Blackberry</t>
  </si>
  <si>
    <t>IPA / RMI</t>
  </si>
  <si>
    <t>costo medio orario</t>
  </si>
  <si>
    <t>Microfono Ambientale</t>
  </si>
  <si>
    <t>Telecamera</t>
  </si>
  <si>
    <t>Cattura File Avanzata</t>
  </si>
  <si>
    <t>Cattura Password Avanzata</t>
  </si>
  <si>
    <t>Skype e altri VOIP</t>
  </si>
  <si>
    <t>Chat</t>
  </si>
  <si>
    <t>Apple PC</t>
  </si>
  <si>
    <t>Iphone</t>
  </si>
</sst>
</file>

<file path=xl/styles.xml><?xml version="1.0" encoding="utf-8"?>
<styleSheet xmlns="http://schemas.openxmlformats.org/spreadsheetml/2006/main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1" fontId="0" fillId="2" borderId="0" xfId="0" applyNumberFormat="1" applyFill="1"/>
    <xf numFmtId="0" fontId="4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1" fontId="4" fillId="2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9" fontId="1" fillId="2" borderId="0" xfId="1" applyFont="1" applyFill="1"/>
    <xf numFmtId="0" fontId="7" fillId="2" borderId="0" xfId="0" applyFont="1" applyFill="1" applyBorder="1"/>
    <xf numFmtId="1" fontId="4" fillId="2" borderId="0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165" fontId="12" fillId="2" borderId="1" xfId="11" applyNumberFormat="1" applyFont="1" applyFill="1" applyBorder="1" applyAlignment="1">
      <alignment vertical="center"/>
    </xf>
    <xf numFmtId="165" fontId="1" fillId="2" borderId="0" xfId="11" applyNumberFormat="1" applyFont="1" applyFill="1" applyBorder="1"/>
    <xf numFmtId="165" fontId="11" fillId="2" borderId="1" xfId="11" applyNumberFormat="1" applyFont="1" applyFill="1" applyBorder="1" applyAlignment="1">
      <alignment horizontal="center" vertical="center"/>
    </xf>
    <xf numFmtId="43" fontId="11" fillId="2" borderId="1" xfId="11" applyNumberFormat="1" applyFont="1" applyFill="1" applyBorder="1" applyAlignment="1">
      <alignment horizontal="center" vertical="center"/>
    </xf>
    <xf numFmtId="165" fontId="11" fillId="2" borderId="0" xfId="11" applyNumberFormat="1" applyFont="1" applyFill="1" applyBorder="1" applyAlignment="1">
      <alignment horizontal="center" vertical="center"/>
    </xf>
    <xf numFmtId="9" fontId="11" fillId="2" borderId="0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13" fillId="2" borderId="0" xfId="0" applyFont="1" applyFill="1" applyBorder="1"/>
    <xf numFmtId="165" fontId="12" fillId="2" borderId="0" xfId="11" applyNumberFormat="1" applyFont="1" applyFill="1" applyBorder="1" applyAlignment="1">
      <alignment horizontal="center" vertical="center"/>
    </xf>
    <xf numFmtId="9" fontId="12" fillId="2" borderId="0" xfId="1" applyFont="1" applyFill="1" applyBorder="1" applyAlignment="1">
      <alignment horizontal="center" vertical="center"/>
    </xf>
    <xf numFmtId="0" fontId="10" fillId="2" borderId="0" xfId="0" applyFont="1" applyFill="1" applyBorder="1"/>
    <xf numFmtId="165" fontId="0" fillId="2" borderId="0" xfId="0" applyNumberFormat="1" applyFill="1" applyBorder="1"/>
    <xf numFmtId="3" fontId="1" fillId="2" borderId="0" xfId="1" applyNumberFormat="1" applyFont="1" applyFill="1" applyBorder="1"/>
    <xf numFmtId="3" fontId="0" fillId="2" borderId="0" xfId="0" applyNumberFormat="1" applyFill="1" applyBorder="1"/>
    <xf numFmtId="9" fontId="1" fillId="2" borderId="0" xfId="1" applyFont="1" applyFill="1" applyBorder="1"/>
    <xf numFmtId="0" fontId="11" fillId="2" borderId="3" xfId="0" applyFont="1" applyFill="1" applyBorder="1"/>
    <xf numFmtId="0" fontId="11" fillId="2" borderId="5" xfId="0" applyFont="1" applyFill="1" applyBorder="1"/>
    <xf numFmtId="0" fontId="11" fillId="2" borderId="7" xfId="0" applyFont="1" applyFill="1" applyBorder="1"/>
    <xf numFmtId="0" fontId="11" fillId="2" borderId="9" xfId="0" applyFont="1" applyFill="1" applyBorder="1" applyAlignment="1">
      <alignment horizontal="center"/>
    </xf>
    <xf numFmtId="165" fontId="1" fillId="2" borderId="9" xfId="11" applyNumberFormat="1" applyFont="1" applyFill="1" applyBorder="1"/>
    <xf numFmtId="165" fontId="1" fillId="2" borderId="10" xfId="11" applyNumberFormat="1" applyFont="1" applyFill="1" applyBorder="1"/>
    <xf numFmtId="165" fontId="1" fillId="2" borderId="11" xfId="11" applyNumberFormat="1" applyFont="1" applyFill="1" applyBorder="1"/>
    <xf numFmtId="1" fontId="11" fillId="2" borderId="9" xfId="0" applyNumberFormat="1" applyFont="1" applyFill="1" applyBorder="1" applyAlignment="1">
      <alignment horizontal="center"/>
    </xf>
    <xf numFmtId="37" fontId="1" fillId="2" borderId="9" xfId="12" applyNumberFormat="1" applyFont="1" applyFill="1" applyBorder="1"/>
    <xf numFmtId="37" fontId="1" fillId="2" borderId="10" xfId="12" applyNumberFormat="1" applyFont="1" applyFill="1" applyBorder="1"/>
    <xf numFmtId="37" fontId="1" fillId="2" borderId="11" xfId="12" applyNumberFormat="1" applyFont="1" applyFill="1" applyBorder="1"/>
    <xf numFmtId="165" fontId="0" fillId="2" borderId="9" xfId="0" applyNumberFormat="1" applyFont="1" applyFill="1" applyBorder="1"/>
    <xf numFmtId="165" fontId="0" fillId="2" borderId="10" xfId="0" applyNumberFormat="1" applyFont="1" applyFill="1" applyBorder="1"/>
    <xf numFmtId="165" fontId="0" fillId="2" borderId="11" xfId="0" applyNumberFormat="1" applyFont="1" applyFill="1" applyBorder="1"/>
    <xf numFmtId="165" fontId="11" fillId="2" borderId="2" xfId="11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9" fontId="1" fillId="0" borderId="9" xfId="1" applyNumberFormat="1" applyFont="1" applyFill="1" applyBorder="1"/>
    <xf numFmtId="9" fontId="1" fillId="0" borderId="10" xfId="1" applyNumberFormat="1" applyFont="1" applyFill="1" applyBorder="1"/>
    <xf numFmtId="9" fontId="1" fillId="0" borderId="11" xfId="1" applyNumberFormat="1" applyFont="1" applyFill="1" applyBorder="1"/>
    <xf numFmtId="9" fontId="11" fillId="0" borderId="1" xfId="1" applyFont="1" applyFill="1" applyBorder="1" applyAlignment="1">
      <alignment horizontal="right" vertical="center"/>
    </xf>
    <xf numFmtId="1" fontId="11" fillId="5" borderId="4" xfId="0" applyNumberFormat="1" applyFont="1" applyFill="1" applyBorder="1" applyAlignment="1">
      <alignment horizontal="center"/>
    </xf>
    <xf numFmtId="37" fontId="1" fillId="5" borderId="4" xfId="12" applyNumberFormat="1" applyFont="1" applyFill="1" applyBorder="1"/>
    <xf numFmtId="37" fontId="1" fillId="5" borderId="6" xfId="12" applyNumberFormat="1" applyFont="1" applyFill="1" applyBorder="1"/>
    <xf numFmtId="37" fontId="1" fillId="5" borderId="8" xfId="12" applyNumberFormat="1" applyFont="1" applyFill="1" applyBorder="1"/>
    <xf numFmtId="0" fontId="14" fillId="0" borderId="0" xfId="0" applyFont="1"/>
    <xf numFmtId="0" fontId="11" fillId="2" borderId="0" xfId="0" applyFont="1" applyFill="1" applyBorder="1"/>
    <xf numFmtId="165" fontId="0" fillId="2" borderId="0" xfId="11" applyNumberFormat="1" applyFont="1" applyFill="1"/>
    <xf numFmtId="0" fontId="11" fillId="2" borderId="0" xfId="0" applyFont="1" applyFill="1"/>
    <xf numFmtId="165" fontId="10" fillId="2" borderId="0" xfId="11" applyNumberFormat="1" applyFont="1" applyFill="1"/>
    <xf numFmtId="0" fontId="10" fillId="2" borderId="0" xfId="0" applyFont="1" applyFill="1"/>
    <xf numFmtId="0" fontId="0" fillId="2" borderId="0" xfId="0" applyFill="1" applyBorder="1" applyAlignment="1">
      <alignment horizontal="left"/>
    </xf>
  </cellXfs>
  <cellStyles count="13">
    <cellStyle name="Comma" xfId="11" builtinId="3"/>
    <cellStyle name="Currency" xfId="1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Normale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634365</xdr:colOff>
      <xdr:row>6</xdr:row>
      <xdr:rowOff>22860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6004560" cy="922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733425</xdr:colOff>
      <xdr:row>5</xdr:row>
      <xdr:rowOff>76200</xdr:rowOff>
    </xdr:to>
    <xdr:pic>
      <xdr:nvPicPr>
        <xdr:cNvPr id="2" name="Picture 1" descr="ht -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578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56"/>
  <sheetViews>
    <sheetView topLeftCell="A34" zoomScale="60" zoomScaleNormal="60" zoomScaleSheetLayoutView="125" zoomScalePageLayoutView="60" workbookViewId="0">
      <selection activeCell="D64" sqref="D64"/>
    </sheetView>
  </sheetViews>
  <sheetFormatPr defaultColWidth="8.7109375" defaultRowHeight="15"/>
  <cols>
    <col min="1" max="1" width="64" style="1" customWidth="1"/>
    <col min="2" max="2" width="14.28515625" style="1" customWidth="1"/>
    <col min="3" max="3" width="14.7109375" style="1" customWidth="1"/>
    <col min="4" max="9" width="12.140625" style="1" customWidth="1"/>
    <col min="10" max="10" width="16.42578125" style="1" customWidth="1"/>
    <col min="11" max="11" width="12.140625" style="1" customWidth="1"/>
    <col min="12" max="12" width="15.7109375" style="1" customWidth="1"/>
    <col min="13" max="13" width="15" style="1" customWidth="1"/>
    <col min="14" max="14" width="8.7109375" style="1"/>
    <col min="15" max="15" width="10.140625" style="1" customWidth="1"/>
    <col min="16" max="16" width="19.85546875" style="1" bestFit="1" customWidth="1"/>
    <col min="17" max="16384" width="8.7109375" style="1"/>
  </cols>
  <sheetData>
    <row r="3" spans="1:16" ht="12" customHeight="1"/>
    <row r="6" spans="1:16" ht="15.75">
      <c r="A6" s="2"/>
    </row>
    <row r="7" spans="1:16" ht="15.75">
      <c r="A7" s="2"/>
      <c r="B7" s="4"/>
      <c r="C7" s="4"/>
    </row>
    <row r="8" spans="1:16" ht="18.75">
      <c r="A8" s="11" t="s">
        <v>31</v>
      </c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O8" s="6" t="s">
        <v>0</v>
      </c>
    </row>
    <row r="9" spans="1:16" ht="18">
      <c r="A9" s="23" t="s">
        <v>1</v>
      </c>
      <c r="B9" s="24">
        <v>144</v>
      </c>
      <c r="C9" s="24">
        <v>100</v>
      </c>
      <c r="D9" s="24">
        <v>80</v>
      </c>
      <c r="E9" s="24">
        <v>60</v>
      </c>
      <c r="F9" s="24">
        <v>40</v>
      </c>
      <c r="G9" s="24">
        <v>32</v>
      </c>
      <c r="H9" s="25">
        <v>58</v>
      </c>
      <c r="I9" s="25">
        <v>16</v>
      </c>
      <c r="J9" s="25">
        <v>32</v>
      </c>
      <c r="K9" s="25">
        <v>40</v>
      </c>
      <c r="L9" s="25">
        <v>40</v>
      </c>
      <c r="M9" s="25">
        <v>44</v>
      </c>
      <c r="O9" s="25">
        <f>+SUM(B9:M9)</f>
        <v>686</v>
      </c>
    </row>
    <row r="10" spans="1:16" ht="18">
      <c r="A10" s="3" t="s">
        <v>2</v>
      </c>
      <c r="B10" s="12"/>
      <c r="C10" s="12">
        <v>48</v>
      </c>
      <c r="D10" s="12">
        <v>40</v>
      </c>
      <c r="E10" s="12">
        <v>56</v>
      </c>
      <c r="F10" s="12">
        <v>64</v>
      </c>
      <c r="G10" s="12">
        <v>56</v>
      </c>
      <c r="H10" s="7">
        <v>88</v>
      </c>
      <c r="I10" s="7">
        <v>64</v>
      </c>
      <c r="J10" s="7">
        <v>112</v>
      </c>
      <c r="K10" s="7">
        <v>104</v>
      </c>
      <c r="L10" s="7">
        <v>69</v>
      </c>
      <c r="M10" s="7">
        <v>32</v>
      </c>
      <c r="O10" s="8">
        <f>+SUM(B10:M10)</f>
        <v>733</v>
      </c>
    </row>
    <row r="11" spans="1:16" ht="18">
      <c r="A11" s="3" t="s">
        <v>3</v>
      </c>
      <c r="B11" s="12">
        <v>8</v>
      </c>
      <c r="C11" s="12">
        <v>8</v>
      </c>
      <c r="D11" s="12">
        <v>40</v>
      </c>
      <c r="E11" s="12">
        <v>40</v>
      </c>
      <c r="F11" s="12">
        <v>56</v>
      </c>
      <c r="G11" s="12">
        <v>56</v>
      </c>
      <c r="H11" s="7">
        <v>16</v>
      </c>
      <c r="I11" s="7"/>
      <c r="J11" s="7">
        <v>25</v>
      </c>
      <c r="K11" s="7">
        <v>32</v>
      </c>
      <c r="L11" s="7">
        <v>48</v>
      </c>
      <c r="M11" s="7">
        <v>56</v>
      </c>
      <c r="O11" s="8">
        <f>+SUM(B11:M11)</f>
        <v>385</v>
      </c>
    </row>
    <row r="12" spans="1:16" ht="18">
      <c r="A12" s="5" t="s">
        <v>4</v>
      </c>
      <c r="B12" s="12">
        <v>16</v>
      </c>
      <c r="C12" s="12">
        <v>4</v>
      </c>
      <c r="D12" s="12">
        <v>8</v>
      </c>
      <c r="E12" s="12">
        <v>4</v>
      </c>
      <c r="F12" s="12">
        <v>8</v>
      </c>
      <c r="G12" s="12">
        <v>16</v>
      </c>
      <c r="H12" s="7">
        <v>22</v>
      </c>
      <c r="I12" s="7">
        <v>80</v>
      </c>
      <c r="J12" s="7">
        <v>7</v>
      </c>
      <c r="K12" s="7">
        <v>8</v>
      </c>
      <c r="L12" s="7">
        <v>3</v>
      </c>
      <c r="M12" s="7">
        <v>28</v>
      </c>
      <c r="O12" s="8">
        <f>+SUM(B12:M12)</f>
        <v>204</v>
      </c>
    </row>
    <row r="13" spans="1:16" ht="18.75">
      <c r="A13" s="9" t="s">
        <v>0</v>
      </c>
      <c r="B13" s="10">
        <f t="shared" ref="B13:M13" si="0">+SUM(B9:B12)</f>
        <v>168</v>
      </c>
      <c r="C13" s="10">
        <f t="shared" si="0"/>
        <v>160</v>
      </c>
      <c r="D13" s="10">
        <f t="shared" si="0"/>
        <v>168</v>
      </c>
      <c r="E13" s="10">
        <f t="shared" si="0"/>
        <v>160</v>
      </c>
      <c r="F13" s="10">
        <f t="shared" si="0"/>
        <v>168</v>
      </c>
      <c r="G13" s="10">
        <f t="shared" si="0"/>
        <v>160</v>
      </c>
      <c r="H13" s="10">
        <f t="shared" si="0"/>
        <v>184</v>
      </c>
      <c r="I13" s="10">
        <f t="shared" si="0"/>
        <v>160</v>
      </c>
      <c r="J13" s="10">
        <f t="shared" si="0"/>
        <v>176</v>
      </c>
      <c r="K13" s="10">
        <f t="shared" si="0"/>
        <v>184</v>
      </c>
      <c r="L13" s="10">
        <f t="shared" si="0"/>
        <v>160</v>
      </c>
      <c r="M13" s="10">
        <f t="shared" si="0"/>
        <v>160</v>
      </c>
      <c r="O13" s="10">
        <f>+SUM(O9:O12)</f>
        <v>2008</v>
      </c>
      <c r="P13" s="4"/>
    </row>
    <row r="15" spans="1:16" ht="18.75">
      <c r="A15" s="11" t="s">
        <v>32</v>
      </c>
      <c r="B15" s="6" t="s">
        <v>5</v>
      </c>
      <c r="C15" s="6" t="s">
        <v>6</v>
      </c>
      <c r="D15" s="6" t="s">
        <v>7</v>
      </c>
      <c r="E15" s="6" t="s">
        <v>8</v>
      </c>
      <c r="F15" s="6" t="s">
        <v>9</v>
      </c>
      <c r="G15" s="6" t="s">
        <v>10</v>
      </c>
      <c r="H15" s="6" t="s">
        <v>11</v>
      </c>
      <c r="I15" s="6" t="s">
        <v>12</v>
      </c>
      <c r="J15" s="6" t="s">
        <v>13</v>
      </c>
      <c r="K15" s="6" t="s">
        <v>14</v>
      </c>
      <c r="L15" s="6" t="s">
        <v>15</v>
      </c>
      <c r="M15" s="6" t="s">
        <v>16</v>
      </c>
      <c r="O15" s="6" t="s">
        <v>0</v>
      </c>
    </row>
    <row r="16" spans="1:16" ht="18">
      <c r="A16" s="23" t="s">
        <v>1</v>
      </c>
      <c r="B16" s="24">
        <v>136</v>
      </c>
      <c r="C16" s="24">
        <v>128</v>
      </c>
      <c r="D16" s="24">
        <v>128</v>
      </c>
      <c r="E16" s="24">
        <v>56</v>
      </c>
      <c r="F16" s="24">
        <v>64</v>
      </c>
      <c r="G16" s="24">
        <v>56</v>
      </c>
      <c r="H16" s="25">
        <v>64</v>
      </c>
      <c r="I16" s="25">
        <v>16</v>
      </c>
      <c r="J16" s="25">
        <v>48</v>
      </c>
      <c r="K16" s="25">
        <v>48</v>
      </c>
      <c r="L16" s="25">
        <v>40</v>
      </c>
      <c r="M16" s="25">
        <v>72</v>
      </c>
      <c r="O16" s="25">
        <f>+SUM(B16:M16)</f>
        <v>856</v>
      </c>
    </row>
    <row r="17" spans="1:16" ht="18">
      <c r="A17" s="3" t="s">
        <v>2</v>
      </c>
      <c r="B17" s="12">
        <v>32</v>
      </c>
      <c r="C17" s="12">
        <v>32</v>
      </c>
      <c r="D17" s="12">
        <v>24</v>
      </c>
      <c r="E17" s="12">
        <v>96</v>
      </c>
      <c r="F17" s="12">
        <v>80</v>
      </c>
      <c r="G17" s="12">
        <v>88</v>
      </c>
      <c r="H17" s="7">
        <v>88</v>
      </c>
      <c r="I17" s="7">
        <v>64</v>
      </c>
      <c r="J17" s="7">
        <v>112</v>
      </c>
      <c r="K17" s="7">
        <v>112</v>
      </c>
      <c r="L17" s="7">
        <v>104</v>
      </c>
      <c r="M17" s="7">
        <v>40</v>
      </c>
      <c r="O17" s="8">
        <f>+SUM(B17:M17)</f>
        <v>872</v>
      </c>
    </row>
    <row r="18" spans="1:16" ht="18">
      <c r="A18" s="3" t="s">
        <v>3</v>
      </c>
      <c r="B18" s="12"/>
      <c r="C18" s="12"/>
      <c r="D18" s="12">
        <v>16</v>
      </c>
      <c r="E18" s="12"/>
      <c r="F18" s="12">
        <v>24</v>
      </c>
      <c r="G18" s="12">
        <v>16</v>
      </c>
      <c r="H18" s="7">
        <v>16</v>
      </c>
      <c r="I18" s="7"/>
      <c r="J18" s="7">
        <v>16</v>
      </c>
      <c r="K18" s="7">
        <v>16</v>
      </c>
      <c r="L18" s="7">
        <v>16</v>
      </c>
      <c r="M18" s="7">
        <v>24</v>
      </c>
      <c r="O18" s="8">
        <f>+SUM(B18:M18)</f>
        <v>144</v>
      </c>
    </row>
    <row r="19" spans="1:16" ht="18">
      <c r="A19" s="5" t="s">
        <v>4</v>
      </c>
      <c r="B19" s="12"/>
      <c r="C19" s="12"/>
      <c r="D19" s="12"/>
      <c r="E19" s="12">
        <v>8</v>
      </c>
      <c r="F19" s="12"/>
      <c r="G19" s="12"/>
      <c r="H19" s="7">
        <v>16</v>
      </c>
      <c r="I19" s="7">
        <v>80</v>
      </c>
      <c r="J19" s="7"/>
      <c r="K19" s="7">
        <v>8</v>
      </c>
      <c r="L19" s="7"/>
      <c r="M19" s="7">
        <v>24</v>
      </c>
      <c r="O19" s="8">
        <f>+SUM(B19:M19)</f>
        <v>136</v>
      </c>
    </row>
    <row r="20" spans="1:16" ht="18.75">
      <c r="A20" s="9" t="s">
        <v>0</v>
      </c>
      <c r="B20" s="10">
        <f t="shared" ref="B20:M20" si="1">+SUM(B16:B19)</f>
        <v>168</v>
      </c>
      <c r="C20" s="10">
        <f t="shared" si="1"/>
        <v>160</v>
      </c>
      <c r="D20" s="10">
        <f t="shared" si="1"/>
        <v>168</v>
      </c>
      <c r="E20" s="10">
        <f t="shared" si="1"/>
        <v>160</v>
      </c>
      <c r="F20" s="10">
        <f t="shared" si="1"/>
        <v>168</v>
      </c>
      <c r="G20" s="10">
        <f t="shared" si="1"/>
        <v>160</v>
      </c>
      <c r="H20" s="10">
        <f t="shared" si="1"/>
        <v>184</v>
      </c>
      <c r="I20" s="10">
        <f t="shared" si="1"/>
        <v>160</v>
      </c>
      <c r="J20" s="10">
        <f t="shared" si="1"/>
        <v>176</v>
      </c>
      <c r="K20" s="10">
        <f t="shared" si="1"/>
        <v>184</v>
      </c>
      <c r="L20" s="10">
        <f t="shared" si="1"/>
        <v>160</v>
      </c>
      <c r="M20" s="10">
        <f t="shared" si="1"/>
        <v>160</v>
      </c>
      <c r="O20" s="10">
        <f>+SUM(O16:O19)</f>
        <v>2008</v>
      </c>
    </row>
    <row r="22" spans="1:16" ht="18.75">
      <c r="A22" s="11" t="s">
        <v>33</v>
      </c>
      <c r="B22" s="6" t="s">
        <v>5</v>
      </c>
      <c r="C22" s="6" t="s">
        <v>6</v>
      </c>
      <c r="D22" s="6" t="s">
        <v>7</v>
      </c>
      <c r="E22" s="6" t="s">
        <v>8</v>
      </c>
      <c r="F22" s="6" t="s">
        <v>9</v>
      </c>
      <c r="G22" s="6" t="s">
        <v>10</v>
      </c>
      <c r="H22" s="6" t="s">
        <v>11</v>
      </c>
      <c r="I22" s="6" t="s">
        <v>12</v>
      </c>
      <c r="J22" s="6" t="s">
        <v>13</v>
      </c>
      <c r="K22" s="6" t="s">
        <v>14</v>
      </c>
      <c r="L22" s="6" t="s">
        <v>15</v>
      </c>
      <c r="M22" s="6" t="s">
        <v>16</v>
      </c>
      <c r="O22" s="6" t="s">
        <v>0</v>
      </c>
    </row>
    <row r="23" spans="1:16" ht="18">
      <c r="A23" s="23" t="s">
        <v>1</v>
      </c>
      <c r="B23" s="24">
        <v>100</v>
      </c>
      <c r="C23" s="24">
        <v>64</v>
      </c>
      <c r="D23" s="24">
        <v>136</v>
      </c>
      <c r="E23" s="24">
        <v>68</v>
      </c>
      <c r="F23" s="24">
        <v>68</v>
      </c>
      <c r="G23" s="24">
        <v>48</v>
      </c>
      <c r="H23" s="25">
        <v>72</v>
      </c>
      <c r="I23" s="25">
        <v>24</v>
      </c>
      <c r="J23" s="25">
        <v>64</v>
      </c>
      <c r="K23" s="25">
        <v>64</v>
      </c>
      <c r="L23" s="25">
        <v>48</v>
      </c>
      <c r="M23" s="25">
        <v>24</v>
      </c>
      <c r="O23" s="25">
        <f>+SUM(B23:M23)</f>
        <v>780</v>
      </c>
    </row>
    <row r="24" spans="1:16" ht="18">
      <c r="A24" s="3" t="s">
        <v>2</v>
      </c>
      <c r="B24" s="12">
        <v>68</v>
      </c>
      <c r="C24" s="12">
        <v>72</v>
      </c>
      <c r="D24" s="12">
        <v>32</v>
      </c>
      <c r="E24" s="12">
        <v>90</v>
      </c>
      <c r="F24" s="12">
        <v>100</v>
      </c>
      <c r="G24" s="12">
        <v>112</v>
      </c>
      <c r="H24" s="7">
        <v>100</v>
      </c>
      <c r="I24" s="7">
        <v>64</v>
      </c>
      <c r="J24" s="7">
        <v>112</v>
      </c>
      <c r="K24" s="7">
        <v>120</v>
      </c>
      <c r="L24" s="7">
        <v>110</v>
      </c>
      <c r="M24" s="7">
        <v>124</v>
      </c>
      <c r="O24" s="8">
        <f>+SUM(B24:M24)</f>
        <v>1104</v>
      </c>
    </row>
    <row r="25" spans="1:16" ht="18">
      <c r="A25" s="3" t="s">
        <v>3</v>
      </c>
      <c r="B25" s="12"/>
      <c r="C25" s="12"/>
      <c r="D25" s="12"/>
      <c r="E25" s="12"/>
      <c r="F25" s="12"/>
      <c r="G25" s="12"/>
      <c r="H25" s="7"/>
      <c r="I25" s="7"/>
      <c r="J25" s="7"/>
      <c r="K25" s="7"/>
      <c r="L25" s="7"/>
      <c r="M25" s="7"/>
      <c r="O25" s="8">
        <f>+SUM(B25:M25)</f>
        <v>0</v>
      </c>
    </row>
    <row r="26" spans="1:16" ht="18">
      <c r="A26" s="5" t="s">
        <v>4</v>
      </c>
      <c r="B26" s="12"/>
      <c r="C26" s="12">
        <v>24</v>
      </c>
      <c r="D26" s="12"/>
      <c r="E26" s="12">
        <v>2</v>
      </c>
      <c r="F26" s="12"/>
      <c r="G26" s="12"/>
      <c r="H26" s="7">
        <v>12</v>
      </c>
      <c r="I26" s="7">
        <v>72</v>
      </c>
      <c r="J26" s="7"/>
      <c r="K26" s="7"/>
      <c r="L26" s="7">
        <v>2</v>
      </c>
      <c r="M26" s="7">
        <v>12</v>
      </c>
      <c r="O26" s="8">
        <f>+SUM(B26:M26)</f>
        <v>124</v>
      </c>
    </row>
    <row r="27" spans="1:16" ht="18.75">
      <c r="A27" s="9" t="s">
        <v>0</v>
      </c>
      <c r="B27" s="10">
        <f t="shared" ref="B27:M27" si="2">+SUM(B23:B26)</f>
        <v>168</v>
      </c>
      <c r="C27" s="10">
        <f t="shared" si="2"/>
        <v>160</v>
      </c>
      <c r="D27" s="10">
        <f t="shared" si="2"/>
        <v>168</v>
      </c>
      <c r="E27" s="10">
        <f t="shared" si="2"/>
        <v>160</v>
      </c>
      <c r="F27" s="10">
        <f t="shared" si="2"/>
        <v>168</v>
      </c>
      <c r="G27" s="10">
        <f t="shared" si="2"/>
        <v>160</v>
      </c>
      <c r="H27" s="10">
        <f t="shared" si="2"/>
        <v>184</v>
      </c>
      <c r="I27" s="10">
        <f t="shared" si="2"/>
        <v>160</v>
      </c>
      <c r="J27" s="10">
        <f t="shared" si="2"/>
        <v>176</v>
      </c>
      <c r="K27" s="10">
        <f t="shared" si="2"/>
        <v>184</v>
      </c>
      <c r="L27" s="10">
        <f t="shared" si="2"/>
        <v>160</v>
      </c>
      <c r="M27" s="10">
        <f t="shared" si="2"/>
        <v>160</v>
      </c>
      <c r="O27" s="10">
        <f>+SUM(O23:O26)</f>
        <v>2008</v>
      </c>
      <c r="P27" s="13"/>
    </row>
    <row r="28" spans="1:16" ht="18.7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O28" s="15"/>
    </row>
    <row r="30" spans="1:16" ht="18.75">
      <c r="A30" s="11" t="s">
        <v>17</v>
      </c>
      <c r="B30" s="6" t="s">
        <v>18</v>
      </c>
      <c r="C30" s="6" t="s">
        <v>6</v>
      </c>
      <c r="D30" s="6" t="s">
        <v>7</v>
      </c>
      <c r="E30" s="6" t="s">
        <v>8</v>
      </c>
      <c r="F30" s="6" t="s">
        <v>9</v>
      </c>
      <c r="G30" s="6" t="s">
        <v>10</v>
      </c>
      <c r="H30" s="6" t="s">
        <v>11</v>
      </c>
      <c r="I30" s="6" t="s">
        <v>12</v>
      </c>
      <c r="J30" s="6" t="s">
        <v>13</v>
      </c>
      <c r="K30" s="6" t="s">
        <v>14</v>
      </c>
      <c r="L30" s="6" t="s">
        <v>15</v>
      </c>
      <c r="M30" s="6" t="s">
        <v>16</v>
      </c>
      <c r="O30" s="6" t="s">
        <v>0</v>
      </c>
    </row>
    <row r="31" spans="1:16" ht="18">
      <c r="A31" s="23" t="s">
        <v>1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O31" s="25">
        <f>+SUM(B31:N31)</f>
        <v>0</v>
      </c>
    </row>
    <row r="32" spans="1:16" ht="18">
      <c r="A32" s="3" t="s">
        <v>2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132</v>
      </c>
      <c r="O32" s="8">
        <f>+SUM(B32:N32)</f>
        <v>132</v>
      </c>
    </row>
    <row r="33" spans="1:15" ht="18">
      <c r="A33" s="3" t="s">
        <v>3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O33" s="8">
        <f>+SUM(B33:N33)</f>
        <v>0</v>
      </c>
    </row>
    <row r="34" spans="1:15" ht="18">
      <c r="A34" s="5" t="s">
        <v>4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28</v>
      </c>
      <c r="O34" s="8">
        <f>+SUM(B34:N34)</f>
        <v>28</v>
      </c>
    </row>
    <row r="35" spans="1:15" ht="18.75">
      <c r="A35" s="9" t="s">
        <v>0</v>
      </c>
      <c r="B35" s="10">
        <f t="shared" ref="B35:O35" si="3">+SUM(B30:B34)</f>
        <v>0</v>
      </c>
      <c r="C35" s="10">
        <f t="shared" si="3"/>
        <v>0</v>
      </c>
      <c r="D35" s="10">
        <f t="shared" si="3"/>
        <v>0</v>
      </c>
      <c r="E35" s="10">
        <f t="shared" si="3"/>
        <v>0</v>
      </c>
      <c r="F35" s="10">
        <f t="shared" si="3"/>
        <v>0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10">
        <f t="shared" si="3"/>
        <v>160</v>
      </c>
      <c r="O35" s="10">
        <f t="shared" si="3"/>
        <v>160</v>
      </c>
    </row>
    <row r="37" spans="1:15" ht="18.75">
      <c r="A37" s="11" t="s">
        <v>19</v>
      </c>
      <c r="B37" s="6" t="s">
        <v>18</v>
      </c>
      <c r="C37" s="6" t="s">
        <v>6</v>
      </c>
      <c r="D37" s="6" t="s">
        <v>7</v>
      </c>
      <c r="E37" s="6" t="s">
        <v>8</v>
      </c>
      <c r="F37" s="6" t="s">
        <v>9</v>
      </c>
      <c r="G37" s="6" t="s">
        <v>10</v>
      </c>
      <c r="H37" s="6" t="s">
        <v>11</v>
      </c>
      <c r="I37" s="6" t="s">
        <v>12</v>
      </c>
      <c r="J37" s="6" t="s">
        <v>13</v>
      </c>
      <c r="K37" s="6" t="s">
        <v>14</v>
      </c>
      <c r="L37" s="6" t="s">
        <v>15</v>
      </c>
      <c r="M37" s="6" t="s">
        <v>16</v>
      </c>
      <c r="O37" s="6" t="s">
        <v>0</v>
      </c>
    </row>
    <row r="38" spans="1:15" ht="18">
      <c r="A38" s="23" t="s">
        <v>1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80</v>
      </c>
      <c r="H38" s="25">
        <v>72</v>
      </c>
      <c r="I38" s="25">
        <v>72</v>
      </c>
      <c r="J38" s="25">
        <v>80</v>
      </c>
      <c r="K38" s="25">
        <v>72</v>
      </c>
      <c r="L38" s="25">
        <v>64</v>
      </c>
      <c r="M38" s="25">
        <v>80</v>
      </c>
      <c r="O38" s="25">
        <f>+SUM(B38:N38)</f>
        <v>520</v>
      </c>
    </row>
    <row r="39" spans="1:15" ht="18">
      <c r="A39" s="3" t="s">
        <v>2</v>
      </c>
      <c r="B39" s="12">
        <v>144</v>
      </c>
      <c r="C39" s="12">
        <v>124</v>
      </c>
      <c r="D39" s="12">
        <v>152</v>
      </c>
      <c r="E39" s="12">
        <v>128</v>
      </c>
      <c r="F39" s="12">
        <v>128</v>
      </c>
      <c r="G39" s="12">
        <v>40</v>
      </c>
      <c r="H39" s="7">
        <v>40</v>
      </c>
      <c r="I39" s="7">
        <v>16</v>
      </c>
      <c r="J39" s="7">
        <v>64</v>
      </c>
      <c r="K39" s="7">
        <v>96</v>
      </c>
      <c r="L39" s="7">
        <v>48</v>
      </c>
      <c r="M39" s="7">
        <v>32</v>
      </c>
      <c r="O39" s="8">
        <f>+SUM(B39:N39)</f>
        <v>1012</v>
      </c>
    </row>
    <row r="40" spans="1:15" ht="18">
      <c r="A40" s="3" t="s">
        <v>3</v>
      </c>
      <c r="B40" s="12">
        <v>16</v>
      </c>
      <c r="C40" s="12">
        <v>32</v>
      </c>
      <c r="D40" s="12">
        <v>16</v>
      </c>
      <c r="E40" s="12">
        <v>32</v>
      </c>
      <c r="F40" s="12">
        <v>40</v>
      </c>
      <c r="G40" s="12">
        <v>40</v>
      </c>
      <c r="H40" s="7">
        <v>32</v>
      </c>
      <c r="I40" s="7">
        <v>40</v>
      </c>
      <c r="J40" s="7">
        <v>32</v>
      </c>
      <c r="K40" s="7">
        <v>16</v>
      </c>
      <c r="L40" s="7">
        <v>48</v>
      </c>
      <c r="M40" s="7">
        <v>48</v>
      </c>
      <c r="O40" s="8">
        <f>+SUM(B40:N40)</f>
        <v>392</v>
      </c>
    </row>
    <row r="41" spans="1:15" ht="18">
      <c r="A41" s="5" t="s">
        <v>4</v>
      </c>
      <c r="B41" s="12">
        <v>8</v>
      </c>
      <c r="C41" s="12">
        <v>4</v>
      </c>
      <c r="D41" s="12">
        <v>0</v>
      </c>
      <c r="E41" s="12">
        <v>0</v>
      </c>
      <c r="F41" s="12">
        <v>0</v>
      </c>
      <c r="G41" s="12">
        <v>0</v>
      </c>
      <c r="H41" s="7">
        <v>40</v>
      </c>
      <c r="I41" s="7">
        <v>32</v>
      </c>
      <c r="J41" s="7">
        <v>0</v>
      </c>
      <c r="K41" s="7">
        <v>0</v>
      </c>
      <c r="L41" s="7">
        <v>0</v>
      </c>
      <c r="M41" s="7">
        <v>0</v>
      </c>
      <c r="O41" s="8">
        <f>+SUM(B41:N41)</f>
        <v>84</v>
      </c>
    </row>
    <row r="42" spans="1:15" ht="18.75">
      <c r="A42" s="9" t="s">
        <v>0</v>
      </c>
      <c r="B42" s="10">
        <f t="shared" ref="B42:O42" si="4">+SUM(B37:B41)</f>
        <v>168</v>
      </c>
      <c r="C42" s="10">
        <f t="shared" si="4"/>
        <v>160</v>
      </c>
      <c r="D42" s="10">
        <f t="shared" si="4"/>
        <v>168</v>
      </c>
      <c r="E42" s="10">
        <f t="shared" si="4"/>
        <v>160</v>
      </c>
      <c r="F42" s="10">
        <f t="shared" si="4"/>
        <v>168</v>
      </c>
      <c r="G42" s="10">
        <f t="shared" si="4"/>
        <v>160</v>
      </c>
      <c r="H42" s="10">
        <f t="shared" si="4"/>
        <v>184</v>
      </c>
      <c r="I42" s="10">
        <f t="shared" si="4"/>
        <v>160</v>
      </c>
      <c r="J42" s="10">
        <f t="shared" si="4"/>
        <v>176</v>
      </c>
      <c r="K42" s="10">
        <f t="shared" si="4"/>
        <v>184</v>
      </c>
      <c r="L42" s="10">
        <f t="shared" si="4"/>
        <v>160</v>
      </c>
      <c r="M42" s="10">
        <f t="shared" si="4"/>
        <v>160</v>
      </c>
      <c r="O42" s="10">
        <f t="shared" si="4"/>
        <v>2008</v>
      </c>
    </row>
    <row r="44" spans="1:15" ht="18.75">
      <c r="A44" s="11" t="s">
        <v>20</v>
      </c>
      <c r="B44" s="6" t="s">
        <v>18</v>
      </c>
      <c r="C44" s="6" t="s">
        <v>6</v>
      </c>
      <c r="D44" s="6" t="s">
        <v>7</v>
      </c>
      <c r="E44" s="6" t="s">
        <v>8</v>
      </c>
      <c r="F44" s="6" t="s">
        <v>9</v>
      </c>
      <c r="G44" s="6" t="s">
        <v>10</v>
      </c>
      <c r="H44" s="6" t="s">
        <v>11</v>
      </c>
      <c r="I44" s="6" t="s">
        <v>12</v>
      </c>
      <c r="J44" s="6" t="s">
        <v>13</v>
      </c>
      <c r="K44" s="6" t="s">
        <v>14</v>
      </c>
      <c r="L44" s="6" t="s">
        <v>15</v>
      </c>
      <c r="M44" s="6" t="s">
        <v>16</v>
      </c>
      <c r="O44" s="6" t="s">
        <v>0</v>
      </c>
    </row>
    <row r="45" spans="1:15" ht="18">
      <c r="A45" s="23" t="s">
        <v>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5">
        <v>0</v>
      </c>
      <c r="I45" s="25">
        <v>0</v>
      </c>
      <c r="J45" s="25">
        <v>0</v>
      </c>
      <c r="K45" s="25">
        <v>32</v>
      </c>
      <c r="L45" s="25">
        <v>0</v>
      </c>
      <c r="M45" s="25">
        <v>0</v>
      </c>
      <c r="O45" s="25">
        <f>+SUM(B45:N45)</f>
        <v>32</v>
      </c>
    </row>
    <row r="46" spans="1:15" ht="18">
      <c r="A46" s="3" t="s">
        <v>2</v>
      </c>
      <c r="B46" s="12">
        <v>120</v>
      </c>
      <c r="C46" s="12">
        <v>152</v>
      </c>
      <c r="D46" s="12">
        <v>158</v>
      </c>
      <c r="E46" s="12">
        <v>152</v>
      </c>
      <c r="F46" s="12">
        <v>160</v>
      </c>
      <c r="G46" s="12">
        <v>150</v>
      </c>
      <c r="H46" s="7">
        <v>125</v>
      </c>
      <c r="I46" s="7">
        <v>84</v>
      </c>
      <c r="J46" s="7">
        <v>149</v>
      </c>
      <c r="K46" s="7">
        <v>102</v>
      </c>
      <c r="L46" s="7">
        <v>152</v>
      </c>
      <c r="M46" s="7">
        <v>117</v>
      </c>
      <c r="O46" s="8">
        <f>+SUM(B46:N46)</f>
        <v>1621</v>
      </c>
    </row>
    <row r="47" spans="1:15" ht="18">
      <c r="A47" s="3" t="s">
        <v>3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O47" s="8">
        <f>+SUM(B47:N47)</f>
        <v>0</v>
      </c>
    </row>
    <row r="48" spans="1:15" ht="18">
      <c r="A48" s="5" t="s">
        <v>4</v>
      </c>
      <c r="B48" s="12">
        <v>48</v>
      </c>
      <c r="C48" s="12">
        <v>8</v>
      </c>
      <c r="D48" s="12">
        <v>10</v>
      </c>
      <c r="E48" s="12">
        <v>8</v>
      </c>
      <c r="F48" s="12">
        <v>8</v>
      </c>
      <c r="G48" s="12">
        <v>10</v>
      </c>
      <c r="H48" s="7">
        <v>59</v>
      </c>
      <c r="I48" s="7">
        <v>76</v>
      </c>
      <c r="J48" s="7">
        <v>27</v>
      </c>
      <c r="K48" s="7">
        <v>50</v>
      </c>
      <c r="L48" s="7">
        <v>8</v>
      </c>
      <c r="M48" s="7">
        <v>43</v>
      </c>
      <c r="O48" s="8">
        <f>+SUM(B48:N48)</f>
        <v>355</v>
      </c>
    </row>
    <row r="49" spans="1:15" ht="18.75">
      <c r="A49" s="9" t="s">
        <v>0</v>
      </c>
      <c r="B49" s="10">
        <f t="shared" ref="B49:O49" si="5">+SUM(B44:B48)</f>
        <v>168</v>
      </c>
      <c r="C49" s="10">
        <f t="shared" si="5"/>
        <v>160</v>
      </c>
      <c r="D49" s="10">
        <f t="shared" si="5"/>
        <v>168</v>
      </c>
      <c r="E49" s="10">
        <f t="shared" si="5"/>
        <v>160</v>
      </c>
      <c r="F49" s="10">
        <f t="shared" si="5"/>
        <v>168</v>
      </c>
      <c r="G49" s="10">
        <f t="shared" si="5"/>
        <v>160</v>
      </c>
      <c r="H49" s="10">
        <f t="shared" si="5"/>
        <v>184</v>
      </c>
      <c r="I49" s="10">
        <f t="shared" si="5"/>
        <v>160</v>
      </c>
      <c r="J49" s="10">
        <f t="shared" si="5"/>
        <v>176</v>
      </c>
      <c r="K49" s="10">
        <f t="shared" si="5"/>
        <v>184</v>
      </c>
      <c r="L49" s="10">
        <f t="shared" si="5"/>
        <v>160</v>
      </c>
      <c r="M49" s="10">
        <f t="shared" si="5"/>
        <v>160</v>
      </c>
      <c r="O49" s="10">
        <f t="shared" si="5"/>
        <v>2008</v>
      </c>
    </row>
    <row r="51" spans="1:15" ht="18.75">
      <c r="A51" s="11" t="s">
        <v>21</v>
      </c>
      <c r="B51" s="6" t="s">
        <v>18</v>
      </c>
      <c r="C51" s="6" t="s">
        <v>6</v>
      </c>
      <c r="D51" s="6" t="s">
        <v>7</v>
      </c>
      <c r="E51" s="6" t="s">
        <v>8</v>
      </c>
      <c r="F51" s="6" t="s">
        <v>9</v>
      </c>
      <c r="G51" s="6" t="s">
        <v>10</v>
      </c>
      <c r="H51" s="6" t="s">
        <v>11</v>
      </c>
      <c r="I51" s="6" t="s">
        <v>12</v>
      </c>
      <c r="J51" s="6" t="s">
        <v>13</v>
      </c>
      <c r="K51" s="6" t="s">
        <v>14</v>
      </c>
      <c r="L51" s="6" t="s">
        <v>15</v>
      </c>
      <c r="M51" s="6" t="s">
        <v>16</v>
      </c>
      <c r="O51" s="6" t="s">
        <v>0</v>
      </c>
    </row>
    <row r="52" spans="1:15" ht="18">
      <c r="A52" s="23" t="s">
        <v>1</v>
      </c>
      <c r="B52" s="24">
        <v>104</v>
      </c>
      <c r="C52" s="24">
        <v>72</v>
      </c>
      <c r="D52" s="24">
        <v>96</v>
      </c>
      <c r="E52" s="24">
        <v>112</v>
      </c>
      <c r="F52" s="24">
        <v>96</v>
      </c>
      <c r="G52" s="24">
        <v>96</v>
      </c>
      <c r="H52" s="25">
        <v>120</v>
      </c>
      <c r="I52" s="25">
        <v>24</v>
      </c>
      <c r="J52" s="25">
        <v>80</v>
      </c>
      <c r="K52" s="25">
        <v>112</v>
      </c>
      <c r="L52" s="25">
        <v>72</v>
      </c>
      <c r="M52" s="25">
        <v>80</v>
      </c>
      <c r="O52" s="25">
        <f>+SUM(B52:N52)</f>
        <v>1064</v>
      </c>
    </row>
    <row r="53" spans="1:15" ht="18">
      <c r="A53" s="3" t="s">
        <v>2</v>
      </c>
      <c r="B53" s="12">
        <v>0</v>
      </c>
      <c r="C53" s="12">
        <v>24</v>
      </c>
      <c r="D53" s="12">
        <v>0</v>
      </c>
      <c r="E53" s="12">
        <v>0</v>
      </c>
      <c r="F53" s="12">
        <v>0</v>
      </c>
      <c r="G53" s="12">
        <v>0</v>
      </c>
      <c r="H53" s="7">
        <v>0</v>
      </c>
      <c r="I53" s="7">
        <v>0</v>
      </c>
      <c r="J53" s="7">
        <v>0</v>
      </c>
      <c r="K53" s="7">
        <v>0</v>
      </c>
      <c r="L53" s="7">
        <v>24</v>
      </c>
      <c r="M53" s="7">
        <v>0</v>
      </c>
      <c r="O53" s="8">
        <f>+SUM(B53:N53)</f>
        <v>48</v>
      </c>
    </row>
    <row r="54" spans="1:15" ht="18">
      <c r="A54" s="3" t="s">
        <v>3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O54" s="8">
        <f>+SUM(B54:N54)</f>
        <v>0</v>
      </c>
    </row>
    <row r="55" spans="1:15" ht="18">
      <c r="A55" s="5" t="s">
        <v>4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7">
        <v>0</v>
      </c>
      <c r="I55" s="7">
        <v>72</v>
      </c>
      <c r="J55" s="7">
        <v>24</v>
      </c>
      <c r="K55" s="7">
        <v>0</v>
      </c>
      <c r="L55" s="7">
        <v>0</v>
      </c>
      <c r="M55" s="7">
        <v>24</v>
      </c>
      <c r="O55" s="8">
        <f>+SUM(B55:N55)</f>
        <v>120</v>
      </c>
    </row>
    <row r="56" spans="1:15" ht="18.75">
      <c r="A56" s="9" t="s">
        <v>0</v>
      </c>
      <c r="B56" s="10">
        <f t="shared" ref="B56:O56" si="6">+SUM(B51:B55)</f>
        <v>104</v>
      </c>
      <c r="C56" s="10">
        <f t="shared" si="6"/>
        <v>96</v>
      </c>
      <c r="D56" s="10">
        <f t="shared" si="6"/>
        <v>96</v>
      </c>
      <c r="E56" s="10">
        <f t="shared" si="6"/>
        <v>112</v>
      </c>
      <c r="F56" s="10">
        <f t="shared" si="6"/>
        <v>96</v>
      </c>
      <c r="G56" s="10">
        <f t="shared" si="6"/>
        <v>96</v>
      </c>
      <c r="H56" s="10">
        <f t="shared" si="6"/>
        <v>120</v>
      </c>
      <c r="I56" s="10">
        <f t="shared" si="6"/>
        <v>96</v>
      </c>
      <c r="J56" s="10">
        <f t="shared" si="6"/>
        <v>104</v>
      </c>
      <c r="K56" s="10">
        <f t="shared" si="6"/>
        <v>112</v>
      </c>
      <c r="L56" s="10">
        <f t="shared" si="6"/>
        <v>96</v>
      </c>
      <c r="M56" s="10">
        <f t="shared" si="6"/>
        <v>104</v>
      </c>
      <c r="O56" s="10">
        <f t="shared" si="6"/>
        <v>1232</v>
      </c>
    </row>
    <row r="58" spans="1:15" ht="18.75">
      <c r="A58" s="11" t="s">
        <v>22</v>
      </c>
      <c r="B58" s="6" t="s">
        <v>18</v>
      </c>
      <c r="C58" s="6" t="s">
        <v>6</v>
      </c>
      <c r="D58" s="6" t="s">
        <v>7</v>
      </c>
      <c r="E58" s="6" t="s">
        <v>8</v>
      </c>
      <c r="F58" s="6" t="s">
        <v>9</v>
      </c>
      <c r="G58" s="6" t="s">
        <v>10</v>
      </c>
      <c r="H58" s="6" t="s">
        <v>11</v>
      </c>
      <c r="I58" s="6" t="s">
        <v>12</v>
      </c>
      <c r="J58" s="6" t="s">
        <v>13</v>
      </c>
      <c r="K58" s="6" t="s">
        <v>14</v>
      </c>
      <c r="L58" s="6" t="s">
        <v>15</v>
      </c>
      <c r="M58" s="6" t="s">
        <v>16</v>
      </c>
      <c r="O58" s="6" t="s">
        <v>0</v>
      </c>
    </row>
    <row r="59" spans="1:15" ht="18">
      <c r="A59" s="23" t="s">
        <v>1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O59" s="25">
        <f>+SUM(B59:N59)</f>
        <v>0</v>
      </c>
    </row>
    <row r="60" spans="1:15" ht="18">
      <c r="A60" s="3" t="s">
        <v>2</v>
      </c>
      <c r="B60" s="12">
        <v>72</v>
      </c>
      <c r="C60" s="12">
        <v>80</v>
      </c>
      <c r="D60" s="12">
        <v>96</v>
      </c>
      <c r="E60" s="12">
        <v>96</v>
      </c>
      <c r="F60" s="12">
        <v>80</v>
      </c>
      <c r="G60" s="12">
        <v>96</v>
      </c>
      <c r="H60" s="7">
        <v>80</v>
      </c>
      <c r="I60" s="7">
        <v>32</v>
      </c>
      <c r="J60" s="7">
        <v>96</v>
      </c>
      <c r="K60" s="7">
        <v>80</v>
      </c>
      <c r="L60" s="7">
        <v>96</v>
      </c>
      <c r="M60" s="7">
        <v>64</v>
      </c>
      <c r="O60" s="8">
        <f>+SUM(B60:N60)</f>
        <v>968</v>
      </c>
    </row>
    <row r="61" spans="1:15" ht="18">
      <c r="A61" s="3" t="s">
        <v>3</v>
      </c>
      <c r="B61" s="12">
        <v>24</v>
      </c>
      <c r="C61" s="12">
        <v>16</v>
      </c>
      <c r="D61" s="12">
        <v>8</v>
      </c>
      <c r="E61" s="12">
        <v>0</v>
      </c>
      <c r="F61" s="12">
        <v>16</v>
      </c>
      <c r="G61" s="12">
        <v>0</v>
      </c>
      <c r="H61" s="7">
        <v>32</v>
      </c>
      <c r="I61" s="7">
        <v>0</v>
      </c>
      <c r="J61" s="7">
        <v>8</v>
      </c>
      <c r="K61" s="7">
        <v>32</v>
      </c>
      <c r="L61" s="7">
        <v>0</v>
      </c>
      <c r="M61" s="7">
        <v>12</v>
      </c>
      <c r="O61" s="8">
        <f>+SUM(B61:N61)</f>
        <v>148</v>
      </c>
    </row>
    <row r="62" spans="1:15" ht="18">
      <c r="A62" s="5" t="s">
        <v>4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7">
        <v>0</v>
      </c>
      <c r="I62" s="7">
        <v>64</v>
      </c>
      <c r="J62" s="7">
        <v>0</v>
      </c>
      <c r="K62" s="7">
        <v>0</v>
      </c>
      <c r="L62" s="7">
        <v>0</v>
      </c>
      <c r="M62" s="7">
        <v>20</v>
      </c>
      <c r="O62" s="8">
        <f>+SUM(B62:N62)</f>
        <v>84</v>
      </c>
    </row>
    <row r="63" spans="1:15" ht="18.75">
      <c r="A63" s="9" t="s">
        <v>0</v>
      </c>
      <c r="B63" s="10">
        <f t="shared" ref="B63:O63" si="7">+SUM(B58:B62)</f>
        <v>96</v>
      </c>
      <c r="C63" s="10">
        <f t="shared" si="7"/>
        <v>96</v>
      </c>
      <c r="D63" s="10">
        <f t="shared" si="7"/>
        <v>104</v>
      </c>
      <c r="E63" s="10">
        <f t="shared" si="7"/>
        <v>96</v>
      </c>
      <c r="F63" s="10">
        <f t="shared" si="7"/>
        <v>96</v>
      </c>
      <c r="G63" s="10">
        <f t="shared" si="7"/>
        <v>96</v>
      </c>
      <c r="H63" s="10">
        <f t="shared" si="7"/>
        <v>112</v>
      </c>
      <c r="I63" s="10">
        <f t="shared" si="7"/>
        <v>96</v>
      </c>
      <c r="J63" s="10">
        <f t="shared" si="7"/>
        <v>104</v>
      </c>
      <c r="K63" s="10">
        <f t="shared" si="7"/>
        <v>112</v>
      </c>
      <c r="L63" s="10">
        <f t="shared" si="7"/>
        <v>96</v>
      </c>
      <c r="M63" s="10">
        <f t="shared" si="7"/>
        <v>96</v>
      </c>
      <c r="O63" s="10">
        <f t="shared" si="7"/>
        <v>1200</v>
      </c>
    </row>
    <row r="65" spans="1:15" ht="18.75">
      <c r="A65" s="11" t="s">
        <v>23</v>
      </c>
      <c r="B65" s="6" t="s">
        <v>18</v>
      </c>
      <c r="C65" s="6" t="s">
        <v>6</v>
      </c>
      <c r="D65" s="6" t="s">
        <v>7</v>
      </c>
      <c r="E65" s="6" t="s">
        <v>8</v>
      </c>
      <c r="F65" s="6" t="s">
        <v>9</v>
      </c>
      <c r="G65" s="6" t="s">
        <v>10</v>
      </c>
      <c r="H65" s="6" t="s">
        <v>11</v>
      </c>
      <c r="I65" s="6" t="s">
        <v>12</v>
      </c>
      <c r="J65" s="6" t="s">
        <v>13</v>
      </c>
      <c r="K65" s="6" t="s">
        <v>14</v>
      </c>
      <c r="L65" s="6" t="s">
        <v>15</v>
      </c>
      <c r="M65" s="6" t="s">
        <v>16</v>
      </c>
      <c r="O65" s="6" t="s">
        <v>0</v>
      </c>
    </row>
    <row r="66" spans="1:15" ht="18">
      <c r="A66" s="23" t="s">
        <v>1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O66" s="25">
        <f>+SUM(B66:N66)</f>
        <v>0</v>
      </c>
    </row>
    <row r="67" spans="1:15" ht="18">
      <c r="A67" s="3" t="s">
        <v>2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160</v>
      </c>
      <c r="H67" s="7">
        <v>180</v>
      </c>
      <c r="I67" s="7">
        <v>128</v>
      </c>
      <c r="J67" s="7">
        <v>176</v>
      </c>
      <c r="K67" s="7">
        <v>184</v>
      </c>
      <c r="L67" s="7">
        <v>160</v>
      </c>
      <c r="M67" s="7">
        <v>152</v>
      </c>
      <c r="O67" s="8">
        <f>+SUM(B67:N67)</f>
        <v>1140</v>
      </c>
    </row>
    <row r="68" spans="1:15" ht="18">
      <c r="A68" s="3" t="s">
        <v>3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O68" s="8">
        <f>+SUM(B68:N68)</f>
        <v>0</v>
      </c>
    </row>
    <row r="69" spans="1:15" ht="18">
      <c r="A69" s="5" t="s">
        <v>4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7">
        <v>4</v>
      </c>
      <c r="I69" s="7">
        <v>32</v>
      </c>
      <c r="J69" s="7">
        <v>0</v>
      </c>
      <c r="K69" s="7">
        <v>0</v>
      </c>
      <c r="L69" s="7">
        <v>0</v>
      </c>
      <c r="M69" s="7">
        <v>8</v>
      </c>
      <c r="O69" s="8">
        <f>+SUM(B69:N69)</f>
        <v>44</v>
      </c>
    </row>
    <row r="70" spans="1:15" ht="18.75">
      <c r="A70" s="9" t="s">
        <v>0</v>
      </c>
      <c r="B70" s="10">
        <f t="shared" ref="B70:O70" si="8">+SUM(B65:B69)</f>
        <v>0</v>
      </c>
      <c r="C70" s="10">
        <f t="shared" si="8"/>
        <v>0</v>
      </c>
      <c r="D70" s="10">
        <f t="shared" si="8"/>
        <v>0</v>
      </c>
      <c r="E70" s="10">
        <f t="shared" si="8"/>
        <v>0</v>
      </c>
      <c r="F70" s="10">
        <f t="shared" si="8"/>
        <v>0</v>
      </c>
      <c r="G70" s="10">
        <f t="shared" si="8"/>
        <v>160</v>
      </c>
      <c r="H70" s="10">
        <f t="shared" si="8"/>
        <v>184</v>
      </c>
      <c r="I70" s="10">
        <f t="shared" si="8"/>
        <v>160</v>
      </c>
      <c r="J70" s="10">
        <f t="shared" si="8"/>
        <v>176</v>
      </c>
      <c r="K70" s="10">
        <f t="shared" si="8"/>
        <v>184</v>
      </c>
      <c r="L70" s="10">
        <f t="shared" si="8"/>
        <v>160</v>
      </c>
      <c r="M70" s="10">
        <f t="shared" si="8"/>
        <v>160</v>
      </c>
      <c r="O70" s="10">
        <f t="shared" si="8"/>
        <v>1184</v>
      </c>
    </row>
    <row r="72" spans="1:15" ht="18.75">
      <c r="A72" s="11" t="s">
        <v>24</v>
      </c>
      <c r="B72" s="6" t="s">
        <v>18</v>
      </c>
      <c r="C72" s="6" t="s">
        <v>6</v>
      </c>
      <c r="D72" s="6" t="s">
        <v>7</v>
      </c>
      <c r="E72" s="6" t="s">
        <v>8</v>
      </c>
      <c r="F72" s="6" t="s">
        <v>9</v>
      </c>
      <c r="G72" s="6" t="s">
        <v>10</v>
      </c>
      <c r="H72" s="6" t="s">
        <v>11</v>
      </c>
      <c r="I72" s="6" t="s">
        <v>12</v>
      </c>
      <c r="J72" s="6" t="s">
        <v>13</v>
      </c>
      <c r="K72" s="6" t="s">
        <v>14</v>
      </c>
      <c r="L72" s="6" t="s">
        <v>15</v>
      </c>
      <c r="M72" s="6" t="s">
        <v>16</v>
      </c>
      <c r="O72" s="6" t="s">
        <v>0</v>
      </c>
    </row>
    <row r="73" spans="1:15" ht="18">
      <c r="A73" s="23" t="s">
        <v>1</v>
      </c>
      <c r="B73" s="24">
        <v>0</v>
      </c>
      <c r="C73" s="24">
        <v>0</v>
      </c>
      <c r="D73" s="24">
        <v>16</v>
      </c>
      <c r="E73" s="24">
        <v>16</v>
      </c>
      <c r="F73" s="24">
        <v>32</v>
      </c>
      <c r="G73" s="24">
        <v>24</v>
      </c>
      <c r="H73" s="25">
        <v>88</v>
      </c>
      <c r="I73" s="25">
        <v>24</v>
      </c>
      <c r="J73" s="25">
        <v>16</v>
      </c>
      <c r="K73" s="25">
        <v>24</v>
      </c>
      <c r="L73" s="25">
        <v>32</v>
      </c>
      <c r="M73" s="25">
        <v>8</v>
      </c>
      <c r="O73" s="25">
        <f>+SUM(B73:N73)</f>
        <v>280</v>
      </c>
    </row>
    <row r="74" spans="1:15" ht="18">
      <c r="A74" s="3" t="s">
        <v>2</v>
      </c>
      <c r="B74" s="12">
        <v>32</v>
      </c>
      <c r="C74" s="12">
        <v>160</v>
      </c>
      <c r="D74" s="12">
        <v>148</v>
      </c>
      <c r="E74" s="12">
        <v>112</v>
      </c>
      <c r="F74" s="12">
        <v>124</v>
      </c>
      <c r="G74" s="12">
        <v>130</v>
      </c>
      <c r="H74" s="7">
        <v>93</v>
      </c>
      <c r="I74" s="7">
        <v>62</v>
      </c>
      <c r="J74" s="7">
        <v>158</v>
      </c>
      <c r="K74" s="7">
        <v>157</v>
      </c>
      <c r="L74" s="7">
        <v>113</v>
      </c>
      <c r="M74" s="7">
        <v>144</v>
      </c>
      <c r="O74" s="8">
        <f>+SUM(B74:N74)</f>
        <v>1433</v>
      </c>
    </row>
    <row r="75" spans="1:15" ht="18">
      <c r="A75" s="3" t="s">
        <v>3</v>
      </c>
      <c r="B75" s="12">
        <v>136</v>
      </c>
      <c r="C75" s="12">
        <v>0</v>
      </c>
      <c r="D75" s="12">
        <v>0</v>
      </c>
      <c r="E75" s="12">
        <v>32</v>
      </c>
      <c r="F75" s="12">
        <v>0</v>
      </c>
      <c r="G75" s="12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O75" s="8">
        <f>+SUM(B75:N75)</f>
        <v>168</v>
      </c>
    </row>
    <row r="76" spans="1:15" ht="18">
      <c r="A76" s="5" t="s">
        <v>4</v>
      </c>
      <c r="B76" s="12">
        <v>0</v>
      </c>
      <c r="C76" s="12">
        <v>0</v>
      </c>
      <c r="D76" s="12">
        <v>4</v>
      </c>
      <c r="E76" s="12">
        <v>0</v>
      </c>
      <c r="F76" s="12">
        <v>12</v>
      </c>
      <c r="G76" s="12">
        <v>6</v>
      </c>
      <c r="H76" s="7">
        <v>3</v>
      </c>
      <c r="I76" s="7">
        <v>74</v>
      </c>
      <c r="J76" s="7">
        <v>2</v>
      </c>
      <c r="K76" s="7">
        <v>3</v>
      </c>
      <c r="L76" s="7">
        <v>15</v>
      </c>
      <c r="M76" s="7">
        <v>8</v>
      </c>
      <c r="O76" s="8">
        <f>+SUM(B76:N76)</f>
        <v>127</v>
      </c>
    </row>
    <row r="77" spans="1:15" ht="18.75">
      <c r="A77" s="9" t="s">
        <v>0</v>
      </c>
      <c r="B77" s="10">
        <f t="shared" ref="B77:O77" si="9">+SUM(B72:B76)</f>
        <v>168</v>
      </c>
      <c r="C77" s="10">
        <f t="shared" si="9"/>
        <v>160</v>
      </c>
      <c r="D77" s="10">
        <f t="shared" si="9"/>
        <v>168</v>
      </c>
      <c r="E77" s="10">
        <f t="shared" si="9"/>
        <v>160</v>
      </c>
      <c r="F77" s="10">
        <f t="shared" si="9"/>
        <v>168</v>
      </c>
      <c r="G77" s="10">
        <f t="shared" si="9"/>
        <v>160</v>
      </c>
      <c r="H77" s="10">
        <f t="shared" si="9"/>
        <v>184</v>
      </c>
      <c r="I77" s="10">
        <f t="shared" si="9"/>
        <v>160</v>
      </c>
      <c r="J77" s="10">
        <f t="shared" si="9"/>
        <v>176</v>
      </c>
      <c r="K77" s="10">
        <f t="shared" si="9"/>
        <v>184</v>
      </c>
      <c r="L77" s="10">
        <f t="shared" si="9"/>
        <v>160</v>
      </c>
      <c r="M77" s="10">
        <f t="shared" si="9"/>
        <v>160</v>
      </c>
      <c r="O77" s="10">
        <f t="shared" si="9"/>
        <v>2008</v>
      </c>
    </row>
    <row r="79" spans="1:15" ht="18.75">
      <c r="A79" s="11" t="s">
        <v>25</v>
      </c>
      <c r="B79" s="6" t="s">
        <v>18</v>
      </c>
      <c r="C79" s="6" t="s">
        <v>6</v>
      </c>
      <c r="D79" s="6" t="s">
        <v>7</v>
      </c>
      <c r="E79" s="6" t="s">
        <v>8</v>
      </c>
      <c r="F79" s="6" t="s">
        <v>9</v>
      </c>
      <c r="G79" s="6" t="s">
        <v>10</v>
      </c>
      <c r="H79" s="6" t="s">
        <v>11</v>
      </c>
      <c r="I79" s="6" t="s">
        <v>12</v>
      </c>
      <c r="J79" s="6" t="s">
        <v>13</v>
      </c>
      <c r="K79" s="6" t="s">
        <v>14</v>
      </c>
      <c r="L79" s="6" t="s">
        <v>15</v>
      </c>
      <c r="M79" s="6" t="s">
        <v>16</v>
      </c>
      <c r="O79" s="6" t="s">
        <v>0</v>
      </c>
    </row>
    <row r="80" spans="1:15" ht="18">
      <c r="A80" s="23" t="s">
        <v>1</v>
      </c>
      <c r="B80" s="24">
        <v>0</v>
      </c>
      <c r="C80" s="24">
        <v>96</v>
      </c>
      <c r="D80" s="24">
        <v>168</v>
      </c>
      <c r="E80" s="24">
        <v>160</v>
      </c>
      <c r="F80" s="24">
        <v>168</v>
      </c>
      <c r="G80" s="24">
        <v>160</v>
      </c>
      <c r="H80" s="25">
        <v>176</v>
      </c>
      <c r="I80" s="25">
        <v>0</v>
      </c>
      <c r="J80" s="25">
        <v>176</v>
      </c>
      <c r="K80" s="25">
        <v>96</v>
      </c>
      <c r="L80" s="25">
        <v>72</v>
      </c>
      <c r="M80" s="25">
        <v>100</v>
      </c>
      <c r="O80" s="25">
        <f>+SUM(B80:N80)</f>
        <v>1372</v>
      </c>
    </row>
    <row r="81" spans="1:15" ht="18">
      <c r="A81" s="3" t="s">
        <v>2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7">
        <v>0</v>
      </c>
      <c r="I81" s="7">
        <v>128</v>
      </c>
      <c r="J81" s="7">
        <v>0</v>
      </c>
      <c r="K81" s="7">
        <v>80</v>
      </c>
      <c r="L81" s="7">
        <v>64</v>
      </c>
      <c r="M81" s="7">
        <v>0</v>
      </c>
      <c r="O81" s="8">
        <f>+SUM(B81:N81)</f>
        <v>272</v>
      </c>
    </row>
    <row r="82" spans="1:15" ht="18">
      <c r="A82" s="3" t="s">
        <v>3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7">
        <v>0</v>
      </c>
      <c r="I82" s="7">
        <v>0</v>
      </c>
      <c r="J82" s="7">
        <v>0</v>
      </c>
      <c r="K82" s="7">
        <v>8</v>
      </c>
      <c r="L82" s="7">
        <v>24</v>
      </c>
      <c r="M82" s="7">
        <v>32</v>
      </c>
      <c r="O82" s="8">
        <f>+SUM(B82:N82)</f>
        <v>64</v>
      </c>
    </row>
    <row r="83" spans="1:15" ht="18">
      <c r="A83" s="5" t="s">
        <v>4</v>
      </c>
      <c r="B83" s="12">
        <v>0</v>
      </c>
      <c r="C83" s="12">
        <v>8</v>
      </c>
      <c r="D83" s="12">
        <v>0</v>
      </c>
      <c r="E83" s="12">
        <v>0</v>
      </c>
      <c r="F83" s="12">
        <v>0</v>
      </c>
      <c r="G83" s="12">
        <v>0</v>
      </c>
      <c r="H83" s="7">
        <v>8</v>
      </c>
      <c r="I83" s="7">
        <v>32</v>
      </c>
      <c r="J83" s="7">
        <v>0</v>
      </c>
      <c r="K83" s="7">
        <v>0</v>
      </c>
      <c r="L83" s="7">
        <v>0</v>
      </c>
      <c r="M83" s="7">
        <v>28</v>
      </c>
      <c r="O83" s="8">
        <f>+SUM(B83:N83)</f>
        <v>76</v>
      </c>
    </row>
    <row r="84" spans="1:15" ht="18.75">
      <c r="A84" s="9" t="s">
        <v>0</v>
      </c>
      <c r="B84" s="10">
        <f t="shared" ref="B84:O84" si="10">+SUM(B79:B83)</f>
        <v>0</v>
      </c>
      <c r="C84" s="10">
        <f t="shared" si="10"/>
        <v>104</v>
      </c>
      <c r="D84" s="10">
        <f t="shared" si="10"/>
        <v>168</v>
      </c>
      <c r="E84" s="10">
        <f t="shared" si="10"/>
        <v>160</v>
      </c>
      <c r="F84" s="10">
        <f t="shared" si="10"/>
        <v>168</v>
      </c>
      <c r="G84" s="10">
        <f t="shared" si="10"/>
        <v>160</v>
      </c>
      <c r="H84" s="10">
        <f t="shared" si="10"/>
        <v>184</v>
      </c>
      <c r="I84" s="10">
        <f t="shared" si="10"/>
        <v>160</v>
      </c>
      <c r="J84" s="10">
        <f t="shared" si="10"/>
        <v>176</v>
      </c>
      <c r="K84" s="10">
        <f t="shared" si="10"/>
        <v>184</v>
      </c>
      <c r="L84" s="10">
        <f t="shared" si="10"/>
        <v>160</v>
      </c>
      <c r="M84" s="10">
        <f t="shared" si="10"/>
        <v>160</v>
      </c>
      <c r="O84" s="10">
        <f t="shared" si="10"/>
        <v>1784</v>
      </c>
    </row>
    <row r="86" spans="1:15" ht="18.75">
      <c r="A86" s="11" t="s">
        <v>26</v>
      </c>
      <c r="B86" s="6" t="s">
        <v>18</v>
      </c>
      <c r="C86" s="6" t="s">
        <v>6</v>
      </c>
      <c r="D86" s="6" t="s">
        <v>7</v>
      </c>
      <c r="E86" s="6" t="s">
        <v>8</v>
      </c>
      <c r="F86" s="6" t="s">
        <v>9</v>
      </c>
      <c r="G86" s="6" t="s">
        <v>10</v>
      </c>
      <c r="H86" s="6" t="s">
        <v>11</v>
      </c>
      <c r="I86" s="6" t="s">
        <v>12</v>
      </c>
      <c r="J86" s="6" t="s">
        <v>13</v>
      </c>
      <c r="K86" s="6" t="s">
        <v>14</v>
      </c>
      <c r="L86" s="6" t="s">
        <v>15</v>
      </c>
      <c r="M86" s="6" t="s">
        <v>16</v>
      </c>
      <c r="O86" s="6" t="s">
        <v>0</v>
      </c>
    </row>
    <row r="87" spans="1:15" ht="18">
      <c r="A87" s="23" t="s">
        <v>1</v>
      </c>
      <c r="B87" s="24">
        <v>151</v>
      </c>
      <c r="C87" s="24">
        <v>136</v>
      </c>
      <c r="D87" s="24">
        <v>160</v>
      </c>
      <c r="E87" s="24">
        <v>152</v>
      </c>
      <c r="F87" s="24">
        <v>160</v>
      </c>
      <c r="G87" s="24">
        <v>126</v>
      </c>
      <c r="H87" s="25">
        <v>162</v>
      </c>
      <c r="I87" s="25">
        <v>118</v>
      </c>
      <c r="J87" s="25">
        <v>155</v>
      </c>
      <c r="K87" s="25">
        <v>172</v>
      </c>
      <c r="L87" s="25">
        <v>144</v>
      </c>
      <c r="M87" s="25">
        <v>136</v>
      </c>
      <c r="O87" s="25">
        <f>+SUM(B87:N87)</f>
        <v>1772</v>
      </c>
    </row>
    <row r="88" spans="1:15" ht="18">
      <c r="A88" s="3" t="s">
        <v>2</v>
      </c>
      <c r="B88" s="12">
        <v>0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7">
        <v>0</v>
      </c>
      <c r="I88" s="7">
        <v>0</v>
      </c>
      <c r="J88" s="7">
        <v>0</v>
      </c>
      <c r="K88" s="7">
        <v>0</v>
      </c>
      <c r="L88" s="7">
        <v>16</v>
      </c>
      <c r="M88" s="7">
        <v>16</v>
      </c>
      <c r="O88" s="8">
        <f>+SUM(B88:N88)</f>
        <v>32</v>
      </c>
    </row>
    <row r="89" spans="1:15" ht="18">
      <c r="A89" s="3" t="s">
        <v>3</v>
      </c>
      <c r="B89" s="12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O89" s="8">
        <f>+SUM(B89:N89)</f>
        <v>0</v>
      </c>
    </row>
    <row r="90" spans="1:15" ht="18">
      <c r="A90" s="5" t="s">
        <v>4</v>
      </c>
      <c r="B90" s="12">
        <v>17</v>
      </c>
      <c r="C90" s="12">
        <v>24</v>
      </c>
      <c r="D90" s="12">
        <v>8</v>
      </c>
      <c r="E90" s="12">
        <v>8</v>
      </c>
      <c r="F90" s="12">
        <v>8</v>
      </c>
      <c r="G90" s="12">
        <v>34</v>
      </c>
      <c r="H90" s="7">
        <v>22</v>
      </c>
      <c r="I90" s="7">
        <v>42</v>
      </c>
      <c r="J90" s="7">
        <v>21</v>
      </c>
      <c r="K90" s="7">
        <v>12</v>
      </c>
      <c r="L90" s="7">
        <v>0</v>
      </c>
      <c r="M90" s="7">
        <v>8</v>
      </c>
      <c r="O90" s="8">
        <f>+SUM(B90:N90)</f>
        <v>204</v>
      </c>
    </row>
    <row r="91" spans="1:15" ht="18.75">
      <c r="A91" s="9" t="s">
        <v>0</v>
      </c>
      <c r="B91" s="10">
        <f t="shared" ref="B91:O91" si="11">+SUM(B86:B90)</f>
        <v>168</v>
      </c>
      <c r="C91" s="10">
        <f t="shared" si="11"/>
        <v>160</v>
      </c>
      <c r="D91" s="10">
        <f t="shared" si="11"/>
        <v>168</v>
      </c>
      <c r="E91" s="10">
        <f t="shared" si="11"/>
        <v>160</v>
      </c>
      <c r="F91" s="10">
        <f t="shared" si="11"/>
        <v>168</v>
      </c>
      <c r="G91" s="10">
        <f t="shared" si="11"/>
        <v>160</v>
      </c>
      <c r="H91" s="10">
        <f t="shared" si="11"/>
        <v>184</v>
      </c>
      <c r="I91" s="10">
        <f t="shared" si="11"/>
        <v>160</v>
      </c>
      <c r="J91" s="10">
        <f t="shared" si="11"/>
        <v>176</v>
      </c>
      <c r="K91" s="10">
        <f t="shared" si="11"/>
        <v>184</v>
      </c>
      <c r="L91" s="10">
        <f t="shared" si="11"/>
        <v>160</v>
      </c>
      <c r="M91" s="10">
        <f t="shared" si="11"/>
        <v>160</v>
      </c>
      <c r="O91" s="10">
        <f t="shared" si="11"/>
        <v>2008</v>
      </c>
    </row>
    <row r="93" spans="1:15" ht="18.75">
      <c r="A93" s="11" t="s">
        <v>27</v>
      </c>
      <c r="B93" s="6" t="s">
        <v>18</v>
      </c>
      <c r="C93" s="6" t="s">
        <v>6</v>
      </c>
      <c r="D93" s="6" t="s">
        <v>7</v>
      </c>
      <c r="E93" s="6" t="s">
        <v>8</v>
      </c>
      <c r="F93" s="6" t="s">
        <v>9</v>
      </c>
      <c r="G93" s="6" t="s">
        <v>10</v>
      </c>
      <c r="H93" s="6" t="s">
        <v>11</v>
      </c>
      <c r="I93" s="6" t="s">
        <v>12</v>
      </c>
      <c r="J93" s="6" t="s">
        <v>13</v>
      </c>
      <c r="K93" s="6" t="s">
        <v>14</v>
      </c>
      <c r="L93" s="6" t="s">
        <v>15</v>
      </c>
      <c r="M93" s="6" t="s">
        <v>16</v>
      </c>
      <c r="O93" s="6" t="s">
        <v>0</v>
      </c>
    </row>
    <row r="94" spans="1:15" ht="18">
      <c r="A94" s="23" t="s">
        <v>1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O94" s="25">
        <f>+SUM(B94:N94)</f>
        <v>0</v>
      </c>
    </row>
    <row r="95" spans="1:15" ht="18">
      <c r="A95" s="3" t="s">
        <v>2</v>
      </c>
      <c r="B95" s="12">
        <v>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O95" s="8">
        <f>+SUM(B95:N95)</f>
        <v>0</v>
      </c>
    </row>
    <row r="96" spans="1:15" ht="18">
      <c r="A96" s="3" t="s">
        <v>3</v>
      </c>
      <c r="B96" s="12">
        <v>152</v>
      </c>
      <c r="C96" s="12">
        <v>160</v>
      </c>
      <c r="D96" s="12">
        <v>168</v>
      </c>
      <c r="E96" s="12">
        <v>160</v>
      </c>
      <c r="F96" s="12">
        <v>160</v>
      </c>
      <c r="G96" s="12">
        <v>136</v>
      </c>
      <c r="H96" s="7">
        <v>168</v>
      </c>
      <c r="I96" s="7">
        <v>80</v>
      </c>
      <c r="J96" s="7">
        <v>120</v>
      </c>
      <c r="K96" s="7">
        <v>183</v>
      </c>
      <c r="L96" s="7">
        <v>147</v>
      </c>
      <c r="M96" s="7">
        <v>124</v>
      </c>
      <c r="O96" s="8">
        <f>+SUM(B96:N96)</f>
        <v>1758</v>
      </c>
    </row>
    <row r="97" spans="1:15" ht="18">
      <c r="A97" s="5" t="s">
        <v>4</v>
      </c>
      <c r="B97" s="12">
        <v>16</v>
      </c>
      <c r="C97" s="12">
        <v>0</v>
      </c>
      <c r="D97" s="12">
        <v>0</v>
      </c>
      <c r="E97" s="12">
        <v>0</v>
      </c>
      <c r="F97" s="12">
        <v>8</v>
      </c>
      <c r="G97" s="12">
        <v>24</v>
      </c>
      <c r="H97" s="7">
        <v>16</v>
      </c>
      <c r="I97" s="7">
        <v>80</v>
      </c>
      <c r="J97" s="7">
        <v>56</v>
      </c>
      <c r="K97" s="7">
        <v>1</v>
      </c>
      <c r="L97" s="7">
        <v>13</v>
      </c>
      <c r="M97" s="7">
        <v>36</v>
      </c>
      <c r="O97" s="8">
        <f>+SUM(B97:N97)</f>
        <v>250</v>
      </c>
    </row>
    <row r="98" spans="1:15" ht="18.75">
      <c r="A98" s="9" t="s">
        <v>0</v>
      </c>
      <c r="B98" s="10">
        <f t="shared" ref="B98:O98" si="12">+SUM(B93:B97)</f>
        <v>168</v>
      </c>
      <c r="C98" s="10">
        <f t="shared" si="12"/>
        <v>160</v>
      </c>
      <c r="D98" s="10">
        <f t="shared" si="12"/>
        <v>168</v>
      </c>
      <c r="E98" s="10">
        <f t="shared" si="12"/>
        <v>160</v>
      </c>
      <c r="F98" s="10">
        <f t="shared" si="12"/>
        <v>168</v>
      </c>
      <c r="G98" s="10">
        <f t="shared" si="12"/>
        <v>160</v>
      </c>
      <c r="H98" s="10">
        <f t="shared" si="12"/>
        <v>184</v>
      </c>
      <c r="I98" s="10">
        <f t="shared" si="12"/>
        <v>160</v>
      </c>
      <c r="J98" s="10">
        <f t="shared" si="12"/>
        <v>176</v>
      </c>
      <c r="K98" s="10">
        <f t="shared" si="12"/>
        <v>184</v>
      </c>
      <c r="L98" s="10">
        <f t="shared" si="12"/>
        <v>160</v>
      </c>
      <c r="M98" s="10">
        <f t="shared" si="12"/>
        <v>160</v>
      </c>
      <c r="O98" s="10">
        <f t="shared" si="12"/>
        <v>2008</v>
      </c>
    </row>
    <row r="100" spans="1:15" ht="18.75">
      <c r="A100" s="11" t="s">
        <v>28</v>
      </c>
      <c r="B100" s="6" t="s">
        <v>18</v>
      </c>
      <c r="C100" s="6" t="s">
        <v>6</v>
      </c>
      <c r="D100" s="6" t="s">
        <v>7</v>
      </c>
      <c r="E100" s="6" t="s">
        <v>8</v>
      </c>
      <c r="F100" s="6" t="s">
        <v>9</v>
      </c>
      <c r="G100" s="6" t="s">
        <v>10</v>
      </c>
      <c r="H100" s="6" t="s">
        <v>11</v>
      </c>
      <c r="I100" s="6" t="s">
        <v>12</v>
      </c>
      <c r="J100" s="6" t="s">
        <v>13</v>
      </c>
      <c r="K100" s="6" t="s">
        <v>14</v>
      </c>
      <c r="L100" s="6" t="s">
        <v>15</v>
      </c>
      <c r="M100" s="6" t="s">
        <v>16</v>
      </c>
      <c r="O100" s="6" t="s">
        <v>0</v>
      </c>
    </row>
    <row r="101" spans="1:15" ht="18">
      <c r="A101" s="23" t="s">
        <v>1</v>
      </c>
      <c r="B101" s="24">
        <v>0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O101" s="25">
        <f>+SUM(B101:N101)</f>
        <v>0</v>
      </c>
    </row>
    <row r="102" spans="1:15" ht="18">
      <c r="A102" s="3" t="s">
        <v>2</v>
      </c>
      <c r="B102" s="12">
        <v>112</v>
      </c>
      <c r="C102" s="12">
        <v>75</v>
      </c>
      <c r="D102" s="12">
        <v>107</v>
      </c>
      <c r="E102" s="12">
        <v>105</v>
      </c>
      <c r="F102" s="12">
        <v>107</v>
      </c>
      <c r="G102" s="12">
        <v>92</v>
      </c>
      <c r="H102" s="7">
        <v>125</v>
      </c>
      <c r="I102" s="7">
        <v>0</v>
      </c>
      <c r="J102" s="7">
        <v>107</v>
      </c>
      <c r="K102" s="7">
        <v>123</v>
      </c>
      <c r="L102" s="7">
        <v>109</v>
      </c>
      <c r="M102" s="7">
        <v>79</v>
      </c>
      <c r="O102" s="8">
        <f>+SUM(B102:N102)</f>
        <v>1141</v>
      </c>
    </row>
    <row r="103" spans="1:15" ht="18">
      <c r="A103" s="3" t="s">
        <v>3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O103" s="8">
        <f>+SUM(B103:N103)</f>
        <v>0</v>
      </c>
    </row>
    <row r="104" spans="1:15" ht="18">
      <c r="A104" s="5" t="s">
        <v>4</v>
      </c>
      <c r="B104" s="12">
        <v>0</v>
      </c>
      <c r="C104" s="12">
        <v>0</v>
      </c>
      <c r="D104" s="12">
        <v>0</v>
      </c>
      <c r="E104" s="12">
        <v>0</v>
      </c>
      <c r="F104" s="12">
        <v>0</v>
      </c>
      <c r="G104" s="12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O104" s="8">
        <f>+SUM(B104:N104)</f>
        <v>0</v>
      </c>
    </row>
    <row r="105" spans="1:15" ht="18.75">
      <c r="A105" s="9" t="s">
        <v>0</v>
      </c>
      <c r="B105" s="10">
        <f t="shared" ref="B105:O105" si="13">+SUM(B100:B104)</f>
        <v>112</v>
      </c>
      <c r="C105" s="10">
        <f t="shared" si="13"/>
        <v>75</v>
      </c>
      <c r="D105" s="10">
        <f t="shared" si="13"/>
        <v>107</v>
      </c>
      <c r="E105" s="10">
        <f t="shared" si="13"/>
        <v>105</v>
      </c>
      <c r="F105" s="10">
        <f t="shared" si="13"/>
        <v>107</v>
      </c>
      <c r="G105" s="10">
        <f t="shared" si="13"/>
        <v>92</v>
      </c>
      <c r="H105" s="10">
        <f t="shared" si="13"/>
        <v>125</v>
      </c>
      <c r="I105" s="10">
        <f t="shared" si="13"/>
        <v>0</v>
      </c>
      <c r="J105" s="10">
        <f t="shared" si="13"/>
        <v>107</v>
      </c>
      <c r="K105" s="10">
        <f t="shared" si="13"/>
        <v>123</v>
      </c>
      <c r="L105" s="10">
        <f t="shared" si="13"/>
        <v>109</v>
      </c>
      <c r="M105" s="10">
        <f t="shared" si="13"/>
        <v>79</v>
      </c>
      <c r="O105" s="10">
        <f t="shared" si="13"/>
        <v>1141</v>
      </c>
    </row>
    <row r="107" spans="1:15" ht="18.75">
      <c r="A107" s="11" t="s">
        <v>29</v>
      </c>
      <c r="B107" s="6" t="s">
        <v>18</v>
      </c>
      <c r="C107" s="6" t="s">
        <v>6</v>
      </c>
      <c r="D107" s="6" t="s">
        <v>7</v>
      </c>
      <c r="E107" s="6" t="s">
        <v>8</v>
      </c>
      <c r="F107" s="6" t="s">
        <v>9</v>
      </c>
      <c r="G107" s="6" t="s">
        <v>10</v>
      </c>
      <c r="H107" s="6" t="s">
        <v>11</v>
      </c>
      <c r="I107" s="6" t="s">
        <v>12</v>
      </c>
      <c r="J107" s="6" t="s">
        <v>13</v>
      </c>
      <c r="K107" s="6" t="s">
        <v>14</v>
      </c>
      <c r="L107" s="6" t="s">
        <v>15</v>
      </c>
      <c r="M107" s="6" t="s">
        <v>16</v>
      </c>
      <c r="O107" s="6" t="s">
        <v>0</v>
      </c>
    </row>
    <row r="108" spans="1:15" ht="18">
      <c r="A108" s="23" t="s">
        <v>1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5">
        <v>0</v>
      </c>
      <c r="I108" s="25">
        <v>0</v>
      </c>
      <c r="J108" s="25">
        <v>0</v>
      </c>
      <c r="K108" s="25">
        <v>80</v>
      </c>
      <c r="L108" s="25">
        <v>64</v>
      </c>
      <c r="M108" s="25">
        <v>64</v>
      </c>
      <c r="O108" s="25">
        <f>+SUM(B108:N108)</f>
        <v>208</v>
      </c>
    </row>
    <row r="109" spans="1:15" ht="18">
      <c r="A109" s="3" t="s">
        <v>2</v>
      </c>
      <c r="B109" s="12">
        <v>165</v>
      </c>
      <c r="C109" s="12">
        <v>160</v>
      </c>
      <c r="D109" s="12">
        <v>161</v>
      </c>
      <c r="E109" s="12">
        <v>128</v>
      </c>
      <c r="F109" s="12">
        <v>160</v>
      </c>
      <c r="G109" s="12">
        <v>159</v>
      </c>
      <c r="H109" s="7">
        <v>112</v>
      </c>
      <c r="I109" s="7">
        <v>126</v>
      </c>
      <c r="J109" s="7">
        <v>176</v>
      </c>
      <c r="K109" s="7">
        <v>104</v>
      </c>
      <c r="L109" s="7">
        <v>96</v>
      </c>
      <c r="M109" s="7">
        <v>84</v>
      </c>
      <c r="O109" s="8">
        <f>+SUM(B109:N109)</f>
        <v>1631</v>
      </c>
    </row>
    <row r="110" spans="1:15" ht="18">
      <c r="A110" s="3" t="s">
        <v>3</v>
      </c>
      <c r="B110" s="12">
        <v>0</v>
      </c>
      <c r="C110" s="12">
        <v>0</v>
      </c>
      <c r="D110" s="12">
        <v>0</v>
      </c>
      <c r="E110" s="12">
        <v>32</v>
      </c>
      <c r="F110" s="12">
        <v>0</v>
      </c>
      <c r="G110" s="12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O110" s="8">
        <f>+SUM(B110:N110)</f>
        <v>32</v>
      </c>
    </row>
    <row r="111" spans="1:15" ht="18">
      <c r="A111" s="5" t="s">
        <v>4</v>
      </c>
      <c r="B111" s="12">
        <v>3</v>
      </c>
      <c r="C111" s="12">
        <v>0</v>
      </c>
      <c r="D111" s="12">
        <v>7</v>
      </c>
      <c r="E111" s="12">
        <v>0</v>
      </c>
      <c r="F111" s="12">
        <v>8</v>
      </c>
      <c r="G111" s="12">
        <v>1</v>
      </c>
      <c r="H111" s="7">
        <v>72</v>
      </c>
      <c r="I111" s="7">
        <v>34</v>
      </c>
      <c r="J111" s="7">
        <v>0</v>
      </c>
      <c r="K111" s="7">
        <v>0</v>
      </c>
      <c r="L111" s="7">
        <v>0</v>
      </c>
      <c r="M111" s="7">
        <v>12</v>
      </c>
      <c r="O111" s="8">
        <f>+SUM(B111:N111)</f>
        <v>137</v>
      </c>
    </row>
    <row r="112" spans="1:15" ht="18.75">
      <c r="A112" s="9" t="s">
        <v>0</v>
      </c>
      <c r="B112" s="10">
        <f t="shared" ref="B112:O112" si="14">+SUM(B107:B111)</f>
        <v>168</v>
      </c>
      <c r="C112" s="10">
        <f t="shared" si="14"/>
        <v>160</v>
      </c>
      <c r="D112" s="10">
        <f t="shared" si="14"/>
        <v>168</v>
      </c>
      <c r="E112" s="10">
        <f t="shared" si="14"/>
        <v>160</v>
      </c>
      <c r="F112" s="10">
        <f t="shared" si="14"/>
        <v>168</v>
      </c>
      <c r="G112" s="10">
        <f t="shared" si="14"/>
        <v>160</v>
      </c>
      <c r="H112" s="10">
        <f t="shared" si="14"/>
        <v>184</v>
      </c>
      <c r="I112" s="10">
        <f t="shared" si="14"/>
        <v>160</v>
      </c>
      <c r="J112" s="10">
        <f t="shared" si="14"/>
        <v>176</v>
      </c>
      <c r="K112" s="10">
        <f t="shared" si="14"/>
        <v>184</v>
      </c>
      <c r="L112" s="10">
        <f t="shared" si="14"/>
        <v>160</v>
      </c>
      <c r="M112" s="10">
        <f t="shared" si="14"/>
        <v>160</v>
      </c>
      <c r="O112" s="10">
        <f t="shared" si="14"/>
        <v>2008</v>
      </c>
    </row>
    <row r="114" spans="1:15" ht="18.75">
      <c r="A114" s="11" t="s">
        <v>30</v>
      </c>
      <c r="B114" s="6" t="s">
        <v>18</v>
      </c>
      <c r="C114" s="6" t="s">
        <v>6</v>
      </c>
      <c r="D114" s="6" t="s">
        <v>7</v>
      </c>
      <c r="E114" s="6" t="s">
        <v>8</v>
      </c>
      <c r="F114" s="6" t="s">
        <v>9</v>
      </c>
      <c r="G114" s="6" t="s">
        <v>10</v>
      </c>
      <c r="H114" s="6" t="s">
        <v>11</v>
      </c>
      <c r="I114" s="6" t="s">
        <v>12</v>
      </c>
      <c r="J114" s="6" t="s">
        <v>13</v>
      </c>
      <c r="K114" s="6" t="s">
        <v>14</v>
      </c>
      <c r="L114" s="6" t="s">
        <v>15</v>
      </c>
      <c r="M114" s="6" t="s">
        <v>16</v>
      </c>
      <c r="O114" s="6" t="s">
        <v>0</v>
      </c>
    </row>
    <row r="115" spans="1:15" ht="18">
      <c r="A115" s="23" t="s">
        <v>1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O115" s="25">
        <f>+SUM(B115:N115)</f>
        <v>0</v>
      </c>
    </row>
    <row r="116" spans="1:15" ht="18">
      <c r="A116" s="3" t="s">
        <v>2</v>
      </c>
      <c r="B116" s="12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7">
        <v>0</v>
      </c>
      <c r="I116" s="7">
        <v>0</v>
      </c>
      <c r="J116" s="7">
        <v>0</v>
      </c>
      <c r="K116" s="7">
        <v>0</v>
      </c>
      <c r="L116" s="7">
        <v>32</v>
      </c>
      <c r="M116" s="7">
        <v>0</v>
      </c>
      <c r="O116" s="8">
        <f>+SUM(B116:N116)</f>
        <v>32</v>
      </c>
    </row>
    <row r="117" spans="1:15" ht="18">
      <c r="A117" s="3" t="s">
        <v>3</v>
      </c>
      <c r="B117" s="12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152</v>
      </c>
      <c r="H117" s="7">
        <v>182</v>
      </c>
      <c r="I117" s="7">
        <v>151</v>
      </c>
      <c r="J117" s="7">
        <v>158</v>
      </c>
      <c r="K117" s="7">
        <v>158</v>
      </c>
      <c r="L117" s="7">
        <v>112</v>
      </c>
      <c r="M117" s="7">
        <v>124</v>
      </c>
      <c r="O117" s="8">
        <f>+SUM(B117:N117)</f>
        <v>1037</v>
      </c>
    </row>
    <row r="118" spans="1:15" ht="18">
      <c r="A118" s="5" t="s">
        <v>4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7">
        <v>2</v>
      </c>
      <c r="I118" s="7">
        <v>9</v>
      </c>
      <c r="J118" s="7">
        <v>18</v>
      </c>
      <c r="K118" s="7">
        <v>26</v>
      </c>
      <c r="L118" s="7">
        <v>16</v>
      </c>
      <c r="M118" s="7">
        <v>36</v>
      </c>
      <c r="O118" s="8">
        <f>+SUM(B118:N118)</f>
        <v>107</v>
      </c>
    </row>
    <row r="119" spans="1:15" ht="18.75">
      <c r="A119" s="9" t="s">
        <v>0</v>
      </c>
      <c r="B119" s="10">
        <f t="shared" ref="B119:O119" si="15">+SUM(B114:B118)</f>
        <v>0</v>
      </c>
      <c r="C119" s="10">
        <f t="shared" si="15"/>
        <v>0</v>
      </c>
      <c r="D119" s="10">
        <f t="shared" si="15"/>
        <v>0</v>
      </c>
      <c r="E119" s="10">
        <f t="shared" si="15"/>
        <v>0</v>
      </c>
      <c r="F119" s="10">
        <f t="shared" si="15"/>
        <v>0</v>
      </c>
      <c r="G119" s="10">
        <f t="shared" si="15"/>
        <v>152</v>
      </c>
      <c r="H119" s="10">
        <f t="shared" si="15"/>
        <v>184</v>
      </c>
      <c r="I119" s="10">
        <f t="shared" si="15"/>
        <v>160</v>
      </c>
      <c r="J119" s="10">
        <f t="shared" si="15"/>
        <v>176</v>
      </c>
      <c r="K119" s="10">
        <f t="shared" si="15"/>
        <v>184</v>
      </c>
      <c r="L119" s="10">
        <f t="shared" si="15"/>
        <v>160</v>
      </c>
      <c r="M119" s="10">
        <f t="shared" si="15"/>
        <v>160</v>
      </c>
      <c r="O119" s="10">
        <f t="shared" si="15"/>
        <v>1176</v>
      </c>
    </row>
    <row r="120" spans="1:15" ht="18.75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O120" s="15"/>
    </row>
    <row r="122" spans="1:15" ht="18.75">
      <c r="A122" s="11" t="s">
        <v>34</v>
      </c>
      <c r="B122" s="6" t="s">
        <v>5</v>
      </c>
      <c r="C122" s="6" t="s">
        <v>6</v>
      </c>
      <c r="D122" s="6" t="s">
        <v>7</v>
      </c>
      <c r="E122" s="6" t="s">
        <v>8</v>
      </c>
      <c r="F122" s="6" t="s">
        <v>9</v>
      </c>
      <c r="G122" s="6" t="s">
        <v>10</v>
      </c>
      <c r="H122" s="6" t="s">
        <v>11</v>
      </c>
      <c r="I122" s="6" t="s">
        <v>12</v>
      </c>
      <c r="J122" s="6" t="s">
        <v>13</v>
      </c>
      <c r="K122" s="6" t="s">
        <v>14</v>
      </c>
      <c r="L122" s="6" t="s">
        <v>15</v>
      </c>
      <c r="M122" s="6" t="s">
        <v>16</v>
      </c>
      <c r="O122" s="6" t="s">
        <v>0</v>
      </c>
    </row>
    <row r="123" spans="1:15" ht="18">
      <c r="A123" s="23" t="s">
        <v>1</v>
      </c>
      <c r="B123" s="24">
        <v>128</v>
      </c>
      <c r="C123" s="24">
        <v>122</v>
      </c>
      <c r="D123" s="24">
        <v>122</v>
      </c>
      <c r="E123" s="24">
        <v>96</v>
      </c>
      <c r="F123" s="24">
        <v>122</v>
      </c>
      <c r="G123" s="24">
        <v>109</v>
      </c>
      <c r="H123" s="25">
        <v>64</v>
      </c>
      <c r="I123" s="25">
        <v>96</v>
      </c>
      <c r="J123" s="25">
        <v>133</v>
      </c>
      <c r="K123" s="25">
        <v>119</v>
      </c>
      <c r="L123" s="25">
        <v>109</v>
      </c>
      <c r="M123" s="25">
        <v>85</v>
      </c>
      <c r="O123" s="25">
        <f>+SUM(B123:M123)</f>
        <v>1305</v>
      </c>
    </row>
    <row r="124" spans="1:15" ht="18">
      <c r="A124" s="3" t="s">
        <v>2</v>
      </c>
      <c r="B124" s="12">
        <v>32</v>
      </c>
      <c r="C124" s="12">
        <v>30</v>
      </c>
      <c r="D124" s="12">
        <v>30</v>
      </c>
      <c r="E124" s="12">
        <v>24</v>
      </c>
      <c r="F124" s="12">
        <v>31</v>
      </c>
      <c r="G124" s="12">
        <v>27</v>
      </c>
      <c r="H124" s="7">
        <v>16</v>
      </c>
      <c r="I124" s="7">
        <v>24</v>
      </c>
      <c r="J124" s="7">
        <v>33</v>
      </c>
      <c r="K124" s="7">
        <v>30</v>
      </c>
      <c r="L124" s="7">
        <v>27</v>
      </c>
      <c r="M124" s="7">
        <v>21</v>
      </c>
      <c r="O124" s="8">
        <f>+SUM(B124:M124)</f>
        <v>325</v>
      </c>
    </row>
    <row r="125" spans="1:15" ht="18">
      <c r="A125" s="3" t="s">
        <v>3</v>
      </c>
      <c r="B125" s="12">
        <v>8</v>
      </c>
      <c r="C125" s="12">
        <v>8</v>
      </c>
      <c r="D125" s="12">
        <v>8</v>
      </c>
      <c r="E125" s="12">
        <v>8</v>
      </c>
      <c r="F125" s="12">
        <v>8</v>
      </c>
      <c r="G125" s="12">
        <v>24</v>
      </c>
      <c r="H125" s="7">
        <v>40</v>
      </c>
      <c r="I125" s="7">
        <v>8</v>
      </c>
      <c r="J125" s="7">
        <v>8</v>
      </c>
      <c r="K125" s="7">
        <v>32</v>
      </c>
      <c r="L125" s="7">
        <v>24</v>
      </c>
      <c r="M125" s="7">
        <v>40</v>
      </c>
      <c r="O125" s="8">
        <f>+SUM(B125:M125)</f>
        <v>216</v>
      </c>
    </row>
    <row r="126" spans="1:15" ht="18">
      <c r="A126" s="5" t="s">
        <v>4</v>
      </c>
      <c r="B126" s="12">
        <v>0</v>
      </c>
      <c r="C126" s="12">
        <v>0</v>
      </c>
      <c r="D126" s="12">
        <v>8</v>
      </c>
      <c r="E126" s="12">
        <v>32</v>
      </c>
      <c r="F126" s="12">
        <v>7</v>
      </c>
      <c r="G126" s="12">
        <v>0</v>
      </c>
      <c r="H126" s="7">
        <v>64</v>
      </c>
      <c r="I126" s="7">
        <v>32</v>
      </c>
      <c r="J126" s="7">
        <v>2</v>
      </c>
      <c r="K126" s="7">
        <v>3</v>
      </c>
      <c r="L126" s="7">
        <v>0</v>
      </c>
      <c r="M126" s="7">
        <v>14</v>
      </c>
      <c r="O126" s="8">
        <f>+SUM(B126:M126)</f>
        <v>162</v>
      </c>
    </row>
    <row r="127" spans="1:15" ht="18.75">
      <c r="A127" s="9" t="s">
        <v>0</v>
      </c>
      <c r="B127" s="10">
        <f t="shared" ref="B127:M127" si="16">+SUM(B123:B126)</f>
        <v>168</v>
      </c>
      <c r="C127" s="10">
        <f t="shared" si="16"/>
        <v>160</v>
      </c>
      <c r="D127" s="10">
        <f t="shared" si="16"/>
        <v>168</v>
      </c>
      <c r="E127" s="10">
        <f t="shared" si="16"/>
        <v>160</v>
      </c>
      <c r="F127" s="10">
        <f t="shared" si="16"/>
        <v>168</v>
      </c>
      <c r="G127" s="10">
        <f t="shared" si="16"/>
        <v>160</v>
      </c>
      <c r="H127" s="10">
        <f t="shared" si="16"/>
        <v>184</v>
      </c>
      <c r="I127" s="10">
        <f t="shared" si="16"/>
        <v>160</v>
      </c>
      <c r="J127" s="10">
        <f t="shared" si="16"/>
        <v>176</v>
      </c>
      <c r="K127" s="10">
        <f t="shared" si="16"/>
        <v>184</v>
      </c>
      <c r="L127" s="10">
        <f t="shared" si="16"/>
        <v>160</v>
      </c>
      <c r="M127" s="10">
        <f t="shared" si="16"/>
        <v>160</v>
      </c>
      <c r="O127" s="10">
        <f>+SUM(O123:O126)</f>
        <v>2008</v>
      </c>
    </row>
    <row r="129" spans="1:15" ht="18.75">
      <c r="A129" s="11" t="s">
        <v>35</v>
      </c>
      <c r="B129" s="6" t="s">
        <v>5</v>
      </c>
      <c r="C129" s="6" t="s">
        <v>6</v>
      </c>
      <c r="D129" s="6" t="s">
        <v>7</v>
      </c>
      <c r="E129" s="6" t="s">
        <v>8</v>
      </c>
      <c r="F129" s="6" t="s">
        <v>9</v>
      </c>
      <c r="G129" s="6" t="s">
        <v>10</v>
      </c>
      <c r="H129" s="6" t="s">
        <v>11</v>
      </c>
      <c r="I129" s="6" t="s">
        <v>12</v>
      </c>
      <c r="J129" s="6" t="s">
        <v>13</v>
      </c>
      <c r="K129" s="6" t="s">
        <v>14</v>
      </c>
      <c r="L129" s="6" t="s">
        <v>15</v>
      </c>
      <c r="M129" s="6" t="s">
        <v>16</v>
      </c>
      <c r="O129" s="6" t="s">
        <v>0</v>
      </c>
    </row>
    <row r="130" spans="1:15" ht="18">
      <c r="A130" s="23" t="s">
        <v>1</v>
      </c>
      <c r="B130" s="24">
        <v>0</v>
      </c>
      <c r="C130" s="24">
        <v>0</v>
      </c>
      <c r="D130" s="24">
        <v>0</v>
      </c>
      <c r="E130" s="24">
        <v>0</v>
      </c>
      <c r="F130" s="24">
        <v>0</v>
      </c>
      <c r="G130" s="24">
        <v>56</v>
      </c>
      <c r="H130" s="25">
        <v>66</v>
      </c>
      <c r="I130" s="25">
        <v>54</v>
      </c>
      <c r="J130" s="25">
        <v>62</v>
      </c>
      <c r="K130" s="25">
        <v>66</v>
      </c>
      <c r="L130" s="25">
        <v>56</v>
      </c>
      <c r="M130" s="25">
        <v>53</v>
      </c>
      <c r="O130" s="25">
        <f>+SUM(B130:M130)</f>
        <v>413</v>
      </c>
    </row>
    <row r="131" spans="1:15" ht="18">
      <c r="A131" s="3" t="s">
        <v>2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v>84</v>
      </c>
      <c r="H131" s="7">
        <v>98</v>
      </c>
      <c r="I131" s="7">
        <v>82</v>
      </c>
      <c r="J131" s="7">
        <v>94</v>
      </c>
      <c r="K131" s="7">
        <v>98</v>
      </c>
      <c r="L131" s="7">
        <v>84</v>
      </c>
      <c r="M131" s="7">
        <v>79</v>
      </c>
      <c r="O131" s="8">
        <f>+SUM(B131:M131)</f>
        <v>619</v>
      </c>
    </row>
    <row r="132" spans="1:15" ht="18">
      <c r="A132" s="3" t="s">
        <v>3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v>20</v>
      </c>
      <c r="H132" s="7">
        <v>20</v>
      </c>
      <c r="I132" s="7">
        <v>20</v>
      </c>
      <c r="J132" s="7">
        <v>20</v>
      </c>
      <c r="K132" s="7">
        <v>20</v>
      </c>
      <c r="L132" s="7">
        <v>20</v>
      </c>
      <c r="M132" s="7">
        <v>20</v>
      </c>
      <c r="O132" s="8">
        <f>+SUM(B132:M132)</f>
        <v>140</v>
      </c>
    </row>
    <row r="133" spans="1:15" ht="18">
      <c r="A133" s="5" t="s">
        <v>4</v>
      </c>
      <c r="B133" s="12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7">
        <v>0</v>
      </c>
      <c r="I133" s="7">
        <v>4</v>
      </c>
      <c r="J133" s="7">
        <v>0</v>
      </c>
      <c r="K133" s="7">
        <v>0</v>
      </c>
      <c r="L133" s="7">
        <v>0</v>
      </c>
      <c r="M133" s="7">
        <v>8</v>
      </c>
      <c r="O133" s="8">
        <f>+SUM(B133:M133)</f>
        <v>12</v>
      </c>
    </row>
    <row r="134" spans="1:15" ht="18.75">
      <c r="A134" s="9" t="s">
        <v>0</v>
      </c>
      <c r="B134" s="10">
        <f t="shared" ref="B134:M134" si="17">+SUM(B130:B133)</f>
        <v>0</v>
      </c>
      <c r="C134" s="10">
        <f t="shared" si="17"/>
        <v>0</v>
      </c>
      <c r="D134" s="10">
        <f t="shared" si="17"/>
        <v>0</v>
      </c>
      <c r="E134" s="10">
        <f t="shared" si="17"/>
        <v>0</v>
      </c>
      <c r="F134" s="10">
        <f t="shared" si="17"/>
        <v>0</v>
      </c>
      <c r="G134" s="10">
        <f t="shared" si="17"/>
        <v>160</v>
      </c>
      <c r="H134" s="10">
        <f t="shared" si="17"/>
        <v>184</v>
      </c>
      <c r="I134" s="10">
        <f t="shared" si="17"/>
        <v>160</v>
      </c>
      <c r="J134" s="10">
        <f t="shared" si="17"/>
        <v>176</v>
      </c>
      <c r="K134" s="10">
        <f t="shared" si="17"/>
        <v>184</v>
      </c>
      <c r="L134" s="10">
        <f t="shared" si="17"/>
        <v>160</v>
      </c>
      <c r="M134" s="10">
        <f t="shared" si="17"/>
        <v>160</v>
      </c>
      <c r="O134" s="10">
        <f>+SUM(O130:O133)</f>
        <v>1184</v>
      </c>
    </row>
    <row r="136" spans="1:15" ht="18.75">
      <c r="A136" s="11" t="s">
        <v>36</v>
      </c>
      <c r="B136" s="6" t="s">
        <v>5</v>
      </c>
      <c r="C136" s="6" t="s">
        <v>6</v>
      </c>
      <c r="D136" s="6" t="s">
        <v>7</v>
      </c>
      <c r="E136" s="6" t="s">
        <v>8</v>
      </c>
      <c r="F136" s="6" t="s">
        <v>9</v>
      </c>
      <c r="G136" s="6" t="s">
        <v>10</v>
      </c>
      <c r="H136" s="6" t="s">
        <v>11</v>
      </c>
      <c r="I136" s="6" t="s">
        <v>12</v>
      </c>
      <c r="J136" s="6" t="s">
        <v>13</v>
      </c>
      <c r="K136" s="6" t="s">
        <v>14</v>
      </c>
      <c r="L136" s="6" t="s">
        <v>15</v>
      </c>
      <c r="M136" s="6" t="s">
        <v>16</v>
      </c>
      <c r="O136" s="6" t="s">
        <v>0</v>
      </c>
    </row>
    <row r="137" spans="1:15" ht="18">
      <c r="A137" s="23" t="s">
        <v>1</v>
      </c>
      <c r="B137" s="24">
        <v>32</v>
      </c>
      <c r="C137" s="24">
        <v>30</v>
      </c>
      <c r="D137" s="24">
        <v>30</v>
      </c>
      <c r="E137" s="24">
        <v>27</v>
      </c>
      <c r="F137" s="24">
        <v>29</v>
      </c>
      <c r="G137" s="24">
        <v>27</v>
      </c>
      <c r="H137" s="25">
        <v>25</v>
      </c>
      <c r="I137" s="25">
        <v>13</v>
      </c>
      <c r="J137" s="25">
        <v>32</v>
      </c>
      <c r="K137" s="25">
        <v>28</v>
      </c>
      <c r="L137" s="25">
        <v>26</v>
      </c>
      <c r="M137" s="25">
        <v>17</v>
      </c>
      <c r="O137" s="25">
        <f>+SUM(B137:M137)</f>
        <v>316</v>
      </c>
    </row>
    <row r="138" spans="1:15" ht="18">
      <c r="A138" s="3" t="s">
        <v>2</v>
      </c>
      <c r="B138" s="12">
        <v>128</v>
      </c>
      <c r="C138" s="12">
        <v>122</v>
      </c>
      <c r="D138" s="12">
        <v>122</v>
      </c>
      <c r="E138" s="12">
        <v>109</v>
      </c>
      <c r="F138" s="12">
        <v>114</v>
      </c>
      <c r="G138" s="12">
        <v>109</v>
      </c>
      <c r="H138" s="7">
        <v>101</v>
      </c>
      <c r="I138" s="7">
        <v>50</v>
      </c>
      <c r="J138" s="7">
        <v>128</v>
      </c>
      <c r="K138" s="7">
        <v>112</v>
      </c>
      <c r="L138" s="7">
        <v>106</v>
      </c>
      <c r="M138" s="7">
        <v>67</v>
      </c>
      <c r="O138" s="8">
        <f>+SUM(B138:M138)</f>
        <v>1268</v>
      </c>
    </row>
    <row r="139" spans="1:15" ht="18">
      <c r="A139" s="3" t="s">
        <v>3</v>
      </c>
      <c r="B139" s="12">
        <v>8</v>
      </c>
      <c r="C139" s="12">
        <v>8</v>
      </c>
      <c r="D139" s="12">
        <v>8</v>
      </c>
      <c r="E139" s="12">
        <v>16</v>
      </c>
      <c r="F139" s="12">
        <v>16</v>
      </c>
      <c r="G139" s="12">
        <v>24</v>
      </c>
      <c r="H139" s="7">
        <v>40</v>
      </c>
      <c r="I139" s="7">
        <v>16</v>
      </c>
      <c r="J139" s="7">
        <v>16</v>
      </c>
      <c r="K139" s="7">
        <v>32</v>
      </c>
      <c r="L139" s="7">
        <v>24</v>
      </c>
      <c r="M139" s="7">
        <v>40</v>
      </c>
      <c r="O139" s="8">
        <f>+SUM(B139:M139)</f>
        <v>248</v>
      </c>
    </row>
    <row r="140" spans="1:15" ht="18">
      <c r="A140" s="5" t="s">
        <v>4</v>
      </c>
      <c r="B140" s="12">
        <v>0</v>
      </c>
      <c r="C140" s="12">
        <v>0</v>
      </c>
      <c r="D140" s="12">
        <v>8</v>
      </c>
      <c r="E140" s="12">
        <v>8</v>
      </c>
      <c r="F140" s="12">
        <v>9</v>
      </c>
      <c r="G140" s="12">
        <v>0</v>
      </c>
      <c r="H140" s="7">
        <v>18</v>
      </c>
      <c r="I140" s="7">
        <v>81</v>
      </c>
      <c r="J140" s="7">
        <v>0</v>
      </c>
      <c r="K140" s="7">
        <v>12</v>
      </c>
      <c r="L140" s="7">
        <v>4</v>
      </c>
      <c r="M140" s="7">
        <v>36</v>
      </c>
      <c r="O140" s="8">
        <f>+SUM(B140:M140)</f>
        <v>176</v>
      </c>
    </row>
    <row r="141" spans="1:15" ht="18.75">
      <c r="A141" s="9" t="s">
        <v>0</v>
      </c>
      <c r="B141" s="10">
        <f t="shared" ref="B141:M141" si="18">+SUM(B137:B140)</f>
        <v>168</v>
      </c>
      <c r="C141" s="10">
        <f t="shared" si="18"/>
        <v>160</v>
      </c>
      <c r="D141" s="10">
        <f t="shared" si="18"/>
        <v>168</v>
      </c>
      <c r="E141" s="10">
        <f t="shared" si="18"/>
        <v>160</v>
      </c>
      <c r="F141" s="10">
        <f t="shared" si="18"/>
        <v>168</v>
      </c>
      <c r="G141" s="10">
        <f t="shared" si="18"/>
        <v>160</v>
      </c>
      <c r="H141" s="10">
        <f t="shared" si="18"/>
        <v>184</v>
      </c>
      <c r="I141" s="10">
        <f t="shared" si="18"/>
        <v>160</v>
      </c>
      <c r="J141" s="10">
        <f t="shared" si="18"/>
        <v>176</v>
      </c>
      <c r="K141" s="10">
        <f t="shared" si="18"/>
        <v>184</v>
      </c>
      <c r="L141" s="10">
        <f t="shared" si="18"/>
        <v>160</v>
      </c>
      <c r="M141" s="10">
        <f t="shared" si="18"/>
        <v>160</v>
      </c>
      <c r="O141" s="10">
        <f>+SUM(O137:O140)</f>
        <v>2008</v>
      </c>
    </row>
    <row r="143" spans="1:15" ht="18.75">
      <c r="A143" s="11" t="s">
        <v>37</v>
      </c>
      <c r="B143" s="6" t="s">
        <v>5</v>
      </c>
      <c r="C143" s="6" t="s">
        <v>6</v>
      </c>
      <c r="D143" s="6" t="s">
        <v>7</v>
      </c>
      <c r="E143" s="6" t="s">
        <v>8</v>
      </c>
      <c r="F143" s="6" t="s">
        <v>9</v>
      </c>
      <c r="G143" s="6" t="s">
        <v>10</v>
      </c>
      <c r="H143" s="6" t="s">
        <v>11</v>
      </c>
      <c r="I143" s="6" t="s">
        <v>12</v>
      </c>
      <c r="J143" s="6" t="s">
        <v>13</v>
      </c>
      <c r="K143" s="6" t="s">
        <v>14</v>
      </c>
      <c r="L143" s="6" t="s">
        <v>15</v>
      </c>
      <c r="M143" s="6" t="s">
        <v>16</v>
      </c>
      <c r="O143" s="6" t="s">
        <v>0</v>
      </c>
    </row>
    <row r="144" spans="1:15" ht="18">
      <c r="A144" s="23" t="s">
        <v>1</v>
      </c>
      <c r="B144" s="24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70</v>
      </c>
      <c r="H144" s="25">
        <v>147</v>
      </c>
      <c r="I144" s="25">
        <v>102</v>
      </c>
      <c r="J144" s="25">
        <v>134</v>
      </c>
      <c r="K144" s="25">
        <v>139</v>
      </c>
      <c r="L144" s="25">
        <v>122</v>
      </c>
      <c r="M144" s="25">
        <v>99</v>
      </c>
      <c r="O144" s="25">
        <f>+SUM(B144:M144)</f>
        <v>813</v>
      </c>
    </row>
    <row r="145" spans="1:15" ht="18">
      <c r="A145" s="3" t="s">
        <v>2</v>
      </c>
      <c r="B145" s="12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18</v>
      </c>
      <c r="H145" s="7">
        <v>37</v>
      </c>
      <c r="I145" s="7">
        <v>26</v>
      </c>
      <c r="J145" s="7">
        <v>34</v>
      </c>
      <c r="K145" s="7">
        <v>35</v>
      </c>
      <c r="L145" s="7">
        <v>30</v>
      </c>
      <c r="M145" s="7">
        <v>25</v>
      </c>
      <c r="O145" s="8">
        <f>+SUM(B145:M145)</f>
        <v>205</v>
      </c>
    </row>
    <row r="146" spans="1:15" ht="18">
      <c r="A146" s="3" t="s">
        <v>3</v>
      </c>
      <c r="B146" s="12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7">
        <v>0</v>
      </c>
      <c r="I146" s="7">
        <v>0</v>
      </c>
      <c r="J146" s="7">
        <v>8</v>
      </c>
      <c r="K146" s="7">
        <v>8</v>
      </c>
      <c r="L146" s="7">
        <v>8</v>
      </c>
      <c r="M146" s="7">
        <v>8</v>
      </c>
      <c r="O146" s="8">
        <f>+SUM(B146:M146)</f>
        <v>32</v>
      </c>
    </row>
    <row r="147" spans="1:15" ht="18">
      <c r="A147" s="5" t="s">
        <v>4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7">
        <v>0</v>
      </c>
      <c r="I147" s="7">
        <v>32</v>
      </c>
      <c r="J147" s="7">
        <v>0</v>
      </c>
      <c r="K147" s="7">
        <v>2</v>
      </c>
      <c r="L147" s="7">
        <v>0</v>
      </c>
      <c r="M147" s="7">
        <v>28</v>
      </c>
      <c r="O147" s="8">
        <f>+SUM(B147:M147)</f>
        <v>62</v>
      </c>
    </row>
    <row r="148" spans="1:15" ht="18.75">
      <c r="A148" s="9" t="s">
        <v>0</v>
      </c>
      <c r="B148" s="10">
        <f t="shared" ref="B148:M148" si="19">+SUM(B144:B147)</f>
        <v>0</v>
      </c>
      <c r="C148" s="10">
        <f t="shared" si="19"/>
        <v>0</v>
      </c>
      <c r="D148" s="10">
        <f t="shared" si="19"/>
        <v>0</v>
      </c>
      <c r="E148" s="10">
        <f t="shared" si="19"/>
        <v>0</v>
      </c>
      <c r="F148" s="10">
        <f t="shared" si="19"/>
        <v>0</v>
      </c>
      <c r="G148" s="10">
        <f t="shared" si="19"/>
        <v>88</v>
      </c>
      <c r="H148" s="10">
        <f t="shared" si="19"/>
        <v>184</v>
      </c>
      <c r="I148" s="10">
        <f t="shared" si="19"/>
        <v>160</v>
      </c>
      <c r="J148" s="10">
        <f t="shared" si="19"/>
        <v>176</v>
      </c>
      <c r="K148" s="10">
        <f t="shared" si="19"/>
        <v>184</v>
      </c>
      <c r="L148" s="10">
        <f t="shared" si="19"/>
        <v>160</v>
      </c>
      <c r="M148" s="10">
        <f t="shared" si="19"/>
        <v>160</v>
      </c>
      <c r="O148" s="10">
        <f>+SUM(O144:O147)</f>
        <v>1112</v>
      </c>
    </row>
    <row r="149" spans="1:15" ht="18.75">
      <c r="A149" s="14"/>
      <c r="B149" s="15"/>
    </row>
    <row r="151" spans="1:15" ht="18.75">
      <c r="A151" s="16"/>
      <c r="B151" s="6" t="s">
        <v>0</v>
      </c>
    </row>
    <row r="152" spans="1:15" ht="18">
      <c r="A152" s="3" t="s">
        <v>1</v>
      </c>
      <c r="B152" s="12">
        <f>SUM(O144,O137,O130,O123,O115,O108,O101,O94,O87,O80,O73,O66,O59,O52,O45,O38,O31,O23,O16,O9)</f>
        <v>10417</v>
      </c>
    </row>
    <row r="153" spans="1:15" ht="18">
      <c r="A153" s="3" t="s">
        <v>2</v>
      </c>
      <c r="B153" s="12">
        <f>SUM(O145,O138,O131,O124,O116,O109,O102,O95,O88,O81,O74,O67,O60,O53,O46,O39,O32,O24,O17,O10)</f>
        <v>14588</v>
      </c>
    </row>
    <row r="154" spans="1:15" ht="18">
      <c r="A154" s="3" t="s">
        <v>3</v>
      </c>
      <c r="B154" s="12">
        <f>SUM(O146,O139,O132,O125,O117,O110,O103,O96,O89,O82,O75,O68,O61,O54,O47,O40,O33,O25,O18,O11)</f>
        <v>4764</v>
      </c>
    </row>
    <row r="155" spans="1:15" ht="18">
      <c r="A155" s="5" t="s">
        <v>4</v>
      </c>
      <c r="B155" s="12">
        <f>SUM(O147,O140,O133,O126,O118,O111,O104,O97,O90,O83,O76,O69,O62,O55,O48,O41,O34,O26,O19,O12)</f>
        <v>2492</v>
      </c>
    </row>
    <row r="156" spans="1:15" ht="18.75">
      <c r="A156" s="9" t="s">
        <v>0</v>
      </c>
      <c r="B156" s="10">
        <f>SUM(B155,B154,B153,B152)</f>
        <v>32261</v>
      </c>
    </row>
  </sheetData>
  <pageMargins left="0.70866141732283472" right="0.70866141732283472" top="0.74803149606299213" bottom="0.74803149606299213" header="0.31496062992125984" footer="0.31496062992125984"/>
  <pageSetup paperSize="9" scale="42" fitToHeight="2" orientation="landscape"/>
  <headerFooter>
    <oddFooter>&amp;C&amp;A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5:K30"/>
  <sheetViews>
    <sheetView showGridLines="0" tabSelected="1" workbookViewId="0">
      <selection activeCell="H21" sqref="H21"/>
    </sheetView>
  </sheetViews>
  <sheetFormatPr defaultColWidth="8.85546875" defaultRowHeight="15"/>
  <cols>
    <col min="1" max="1" width="11.7109375" style="26" bestFit="1" customWidth="1"/>
    <col min="2" max="7" width="20.7109375" style="26" customWidth="1"/>
    <col min="8" max="254" width="8.85546875" style="26"/>
    <col min="255" max="255" width="11.7109375" style="26" bestFit="1" customWidth="1"/>
    <col min="256" max="256" width="30.42578125" style="26" bestFit="1" customWidth="1"/>
    <col min="257" max="257" width="22" style="26" bestFit="1" customWidth="1"/>
    <col min="258" max="258" width="7.5703125" style="26" bestFit="1" customWidth="1"/>
    <col min="259" max="259" width="21.5703125" style="26" customWidth="1"/>
    <col min="260" max="260" width="43.28515625" style="26" bestFit="1" customWidth="1"/>
    <col min="261" max="261" width="11.42578125" style="26" bestFit="1" customWidth="1"/>
    <col min="262" max="262" width="20.7109375" style="26" bestFit="1" customWidth="1"/>
    <col min="263" max="263" width="10.42578125" style="26" bestFit="1" customWidth="1"/>
    <col min="264" max="510" width="8.85546875" style="26"/>
    <col min="511" max="511" width="11.7109375" style="26" bestFit="1" customWidth="1"/>
    <col min="512" max="512" width="30.42578125" style="26" bestFit="1" customWidth="1"/>
    <col min="513" max="513" width="22" style="26" bestFit="1" customWidth="1"/>
    <col min="514" max="514" width="7.5703125" style="26" bestFit="1" customWidth="1"/>
    <col min="515" max="515" width="21.5703125" style="26" customWidth="1"/>
    <col min="516" max="516" width="43.28515625" style="26" bestFit="1" customWidth="1"/>
    <col min="517" max="517" width="11.42578125" style="26" bestFit="1" customWidth="1"/>
    <col min="518" max="518" width="20.7109375" style="26" bestFit="1" customWidth="1"/>
    <col min="519" max="519" width="10.42578125" style="26" bestFit="1" customWidth="1"/>
    <col min="520" max="766" width="8.85546875" style="26"/>
    <col min="767" max="767" width="11.7109375" style="26" bestFit="1" customWidth="1"/>
    <col min="768" max="768" width="30.42578125" style="26" bestFit="1" customWidth="1"/>
    <col min="769" max="769" width="22" style="26" bestFit="1" customWidth="1"/>
    <col min="770" max="770" width="7.5703125" style="26" bestFit="1" customWidth="1"/>
    <col min="771" max="771" width="21.5703125" style="26" customWidth="1"/>
    <col min="772" max="772" width="43.28515625" style="26" bestFit="1" customWidth="1"/>
    <col min="773" max="773" width="11.42578125" style="26" bestFit="1" customWidth="1"/>
    <col min="774" max="774" width="20.7109375" style="26" bestFit="1" customWidth="1"/>
    <col min="775" max="775" width="10.42578125" style="26" bestFit="1" customWidth="1"/>
    <col min="776" max="1022" width="8.85546875" style="26"/>
    <col min="1023" max="1023" width="11.7109375" style="26" bestFit="1" customWidth="1"/>
    <col min="1024" max="1024" width="30.42578125" style="26" bestFit="1" customWidth="1"/>
    <col min="1025" max="1025" width="22" style="26" bestFit="1" customWidth="1"/>
    <col min="1026" max="1026" width="7.5703125" style="26" bestFit="1" customWidth="1"/>
    <col min="1027" max="1027" width="21.5703125" style="26" customWidth="1"/>
    <col min="1028" max="1028" width="43.28515625" style="26" bestFit="1" customWidth="1"/>
    <col min="1029" max="1029" width="11.42578125" style="26" bestFit="1" customWidth="1"/>
    <col min="1030" max="1030" width="20.7109375" style="26" bestFit="1" customWidth="1"/>
    <col min="1031" max="1031" width="10.42578125" style="26" bestFit="1" customWidth="1"/>
    <col min="1032" max="1278" width="8.85546875" style="26"/>
    <col min="1279" max="1279" width="11.7109375" style="26" bestFit="1" customWidth="1"/>
    <col min="1280" max="1280" width="30.42578125" style="26" bestFit="1" customWidth="1"/>
    <col min="1281" max="1281" width="22" style="26" bestFit="1" customWidth="1"/>
    <col min="1282" max="1282" width="7.5703125" style="26" bestFit="1" customWidth="1"/>
    <col min="1283" max="1283" width="21.5703125" style="26" customWidth="1"/>
    <col min="1284" max="1284" width="43.28515625" style="26" bestFit="1" customWidth="1"/>
    <col min="1285" max="1285" width="11.42578125" style="26" bestFit="1" customWidth="1"/>
    <col min="1286" max="1286" width="20.7109375" style="26" bestFit="1" customWidth="1"/>
    <col min="1287" max="1287" width="10.42578125" style="26" bestFit="1" customWidth="1"/>
    <col min="1288" max="1534" width="8.85546875" style="26"/>
    <col min="1535" max="1535" width="11.7109375" style="26" bestFit="1" customWidth="1"/>
    <col min="1536" max="1536" width="30.42578125" style="26" bestFit="1" customWidth="1"/>
    <col min="1537" max="1537" width="22" style="26" bestFit="1" customWidth="1"/>
    <col min="1538" max="1538" width="7.5703125" style="26" bestFit="1" customWidth="1"/>
    <col min="1539" max="1539" width="21.5703125" style="26" customWidth="1"/>
    <col min="1540" max="1540" width="43.28515625" style="26" bestFit="1" customWidth="1"/>
    <col min="1541" max="1541" width="11.42578125" style="26" bestFit="1" customWidth="1"/>
    <col min="1542" max="1542" width="20.7109375" style="26" bestFit="1" customWidth="1"/>
    <col min="1543" max="1543" width="10.42578125" style="26" bestFit="1" customWidth="1"/>
    <col min="1544" max="1790" width="8.85546875" style="26"/>
    <col min="1791" max="1791" width="11.7109375" style="26" bestFit="1" customWidth="1"/>
    <col min="1792" max="1792" width="30.42578125" style="26" bestFit="1" customWidth="1"/>
    <col min="1793" max="1793" width="22" style="26" bestFit="1" customWidth="1"/>
    <col min="1794" max="1794" width="7.5703125" style="26" bestFit="1" customWidth="1"/>
    <col min="1795" max="1795" width="21.5703125" style="26" customWidth="1"/>
    <col min="1796" max="1796" width="43.28515625" style="26" bestFit="1" customWidth="1"/>
    <col min="1797" max="1797" width="11.42578125" style="26" bestFit="1" customWidth="1"/>
    <col min="1798" max="1798" width="20.7109375" style="26" bestFit="1" customWidth="1"/>
    <col min="1799" max="1799" width="10.42578125" style="26" bestFit="1" customWidth="1"/>
    <col min="1800" max="2046" width="8.85546875" style="26"/>
    <col min="2047" max="2047" width="11.7109375" style="26" bestFit="1" customWidth="1"/>
    <col min="2048" max="2048" width="30.42578125" style="26" bestFit="1" customWidth="1"/>
    <col min="2049" max="2049" width="22" style="26" bestFit="1" customWidth="1"/>
    <col min="2050" max="2050" width="7.5703125" style="26" bestFit="1" customWidth="1"/>
    <col min="2051" max="2051" width="21.5703125" style="26" customWidth="1"/>
    <col min="2052" max="2052" width="43.28515625" style="26" bestFit="1" customWidth="1"/>
    <col min="2053" max="2053" width="11.42578125" style="26" bestFit="1" customWidth="1"/>
    <col min="2054" max="2054" width="20.7109375" style="26" bestFit="1" customWidth="1"/>
    <col min="2055" max="2055" width="10.42578125" style="26" bestFit="1" customWidth="1"/>
    <col min="2056" max="2302" width="8.85546875" style="26"/>
    <col min="2303" max="2303" width="11.7109375" style="26" bestFit="1" customWidth="1"/>
    <col min="2304" max="2304" width="30.42578125" style="26" bestFit="1" customWidth="1"/>
    <col min="2305" max="2305" width="22" style="26" bestFit="1" customWidth="1"/>
    <col min="2306" max="2306" width="7.5703125" style="26" bestFit="1" customWidth="1"/>
    <col min="2307" max="2307" width="21.5703125" style="26" customWidth="1"/>
    <col min="2308" max="2308" width="43.28515625" style="26" bestFit="1" customWidth="1"/>
    <col min="2309" max="2309" width="11.42578125" style="26" bestFit="1" customWidth="1"/>
    <col min="2310" max="2310" width="20.7109375" style="26" bestFit="1" customWidth="1"/>
    <col min="2311" max="2311" width="10.42578125" style="26" bestFit="1" customWidth="1"/>
    <col min="2312" max="2558" width="8.85546875" style="26"/>
    <col min="2559" max="2559" width="11.7109375" style="26" bestFit="1" customWidth="1"/>
    <col min="2560" max="2560" width="30.42578125" style="26" bestFit="1" customWidth="1"/>
    <col min="2561" max="2561" width="22" style="26" bestFit="1" customWidth="1"/>
    <col min="2562" max="2562" width="7.5703125" style="26" bestFit="1" customWidth="1"/>
    <col min="2563" max="2563" width="21.5703125" style="26" customWidth="1"/>
    <col min="2564" max="2564" width="43.28515625" style="26" bestFit="1" customWidth="1"/>
    <col min="2565" max="2565" width="11.42578125" style="26" bestFit="1" customWidth="1"/>
    <col min="2566" max="2566" width="20.7109375" style="26" bestFit="1" customWidth="1"/>
    <col min="2567" max="2567" width="10.42578125" style="26" bestFit="1" customWidth="1"/>
    <col min="2568" max="2814" width="8.85546875" style="26"/>
    <col min="2815" max="2815" width="11.7109375" style="26" bestFit="1" customWidth="1"/>
    <col min="2816" max="2816" width="30.42578125" style="26" bestFit="1" customWidth="1"/>
    <col min="2817" max="2817" width="22" style="26" bestFit="1" customWidth="1"/>
    <col min="2818" max="2818" width="7.5703125" style="26" bestFit="1" customWidth="1"/>
    <col min="2819" max="2819" width="21.5703125" style="26" customWidth="1"/>
    <col min="2820" max="2820" width="43.28515625" style="26" bestFit="1" customWidth="1"/>
    <col min="2821" max="2821" width="11.42578125" style="26" bestFit="1" customWidth="1"/>
    <col min="2822" max="2822" width="20.7109375" style="26" bestFit="1" customWidth="1"/>
    <col min="2823" max="2823" width="10.42578125" style="26" bestFit="1" customWidth="1"/>
    <col min="2824" max="3070" width="8.85546875" style="26"/>
    <col min="3071" max="3071" width="11.7109375" style="26" bestFit="1" customWidth="1"/>
    <col min="3072" max="3072" width="30.42578125" style="26" bestFit="1" customWidth="1"/>
    <col min="3073" max="3073" width="22" style="26" bestFit="1" customWidth="1"/>
    <col min="3074" max="3074" width="7.5703125" style="26" bestFit="1" customWidth="1"/>
    <col min="3075" max="3075" width="21.5703125" style="26" customWidth="1"/>
    <col min="3076" max="3076" width="43.28515625" style="26" bestFit="1" customWidth="1"/>
    <col min="3077" max="3077" width="11.42578125" style="26" bestFit="1" customWidth="1"/>
    <col min="3078" max="3078" width="20.7109375" style="26" bestFit="1" customWidth="1"/>
    <col min="3079" max="3079" width="10.42578125" style="26" bestFit="1" customWidth="1"/>
    <col min="3080" max="3326" width="8.85546875" style="26"/>
    <col min="3327" max="3327" width="11.7109375" style="26" bestFit="1" customWidth="1"/>
    <col min="3328" max="3328" width="30.42578125" style="26" bestFit="1" customWidth="1"/>
    <col min="3329" max="3329" width="22" style="26" bestFit="1" customWidth="1"/>
    <col min="3330" max="3330" width="7.5703125" style="26" bestFit="1" customWidth="1"/>
    <col min="3331" max="3331" width="21.5703125" style="26" customWidth="1"/>
    <col min="3332" max="3332" width="43.28515625" style="26" bestFit="1" customWidth="1"/>
    <col min="3333" max="3333" width="11.42578125" style="26" bestFit="1" customWidth="1"/>
    <col min="3334" max="3334" width="20.7109375" style="26" bestFit="1" customWidth="1"/>
    <col min="3335" max="3335" width="10.42578125" style="26" bestFit="1" customWidth="1"/>
    <col min="3336" max="3582" width="8.85546875" style="26"/>
    <col min="3583" max="3583" width="11.7109375" style="26" bestFit="1" customWidth="1"/>
    <col min="3584" max="3584" width="30.42578125" style="26" bestFit="1" customWidth="1"/>
    <col min="3585" max="3585" width="22" style="26" bestFit="1" customWidth="1"/>
    <col min="3586" max="3586" width="7.5703125" style="26" bestFit="1" customWidth="1"/>
    <col min="3587" max="3587" width="21.5703125" style="26" customWidth="1"/>
    <col min="3588" max="3588" width="43.28515625" style="26" bestFit="1" customWidth="1"/>
    <col min="3589" max="3589" width="11.42578125" style="26" bestFit="1" customWidth="1"/>
    <col min="3590" max="3590" width="20.7109375" style="26" bestFit="1" customWidth="1"/>
    <col min="3591" max="3591" width="10.42578125" style="26" bestFit="1" customWidth="1"/>
    <col min="3592" max="3838" width="8.85546875" style="26"/>
    <col min="3839" max="3839" width="11.7109375" style="26" bestFit="1" customWidth="1"/>
    <col min="3840" max="3840" width="30.42578125" style="26" bestFit="1" customWidth="1"/>
    <col min="3841" max="3841" width="22" style="26" bestFit="1" customWidth="1"/>
    <col min="3842" max="3842" width="7.5703125" style="26" bestFit="1" customWidth="1"/>
    <col min="3843" max="3843" width="21.5703125" style="26" customWidth="1"/>
    <col min="3844" max="3844" width="43.28515625" style="26" bestFit="1" customWidth="1"/>
    <col min="3845" max="3845" width="11.42578125" style="26" bestFit="1" customWidth="1"/>
    <col min="3846" max="3846" width="20.7109375" style="26" bestFit="1" customWidth="1"/>
    <col min="3847" max="3847" width="10.42578125" style="26" bestFit="1" customWidth="1"/>
    <col min="3848" max="4094" width="8.85546875" style="26"/>
    <col min="4095" max="4095" width="11.7109375" style="26" bestFit="1" customWidth="1"/>
    <col min="4096" max="4096" width="30.42578125" style="26" bestFit="1" customWidth="1"/>
    <col min="4097" max="4097" width="22" style="26" bestFit="1" customWidth="1"/>
    <col min="4098" max="4098" width="7.5703125" style="26" bestFit="1" customWidth="1"/>
    <col min="4099" max="4099" width="21.5703125" style="26" customWidth="1"/>
    <col min="4100" max="4100" width="43.28515625" style="26" bestFit="1" customWidth="1"/>
    <col min="4101" max="4101" width="11.42578125" style="26" bestFit="1" customWidth="1"/>
    <col min="4102" max="4102" width="20.7109375" style="26" bestFit="1" customWidth="1"/>
    <col min="4103" max="4103" width="10.42578125" style="26" bestFit="1" customWidth="1"/>
    <col min="4104" max="4350" width="8.85546875" style="26"/>
    <col min="4351" max="4351" width="11.7109375" style="26" bestFit="1" customWidth="1"/>
    <col min="4352" max="4352" width="30.42578125" style="26" bestFit="1" customWidth="1"/>
    <col min="4353" max="4353" width="22" style="26" bestFit="1" customWidth="1"/>
    <col min="4354" max="4354" width="7.5703125" style="26" bestFit="1" customWidth="1"/>
    <col min="4355" max="4355" width="21.5703125" style="26" customWidth="1"/>
    <col min="4356" max="4356" width="43.28515625" style="26" bestFit="1" customWidth="1"/>
    <col min="4357" max="4357" width="11.42578125" style="26" bestFit="1" customWidth="1"/>
    <col min="4358" max="4358" width="20.7109375" style="26" bestFit="1" customWidth="1"/>
    <col min="4359" max="4359" width="10.42578125" style="26" bestFit="1" customWidth="1"/>
    <col min="4360" max="4606" width="8.85546875" style="26"/>
    <col min="4607" max="4607" width="11.7109375" style="26" bestFit="1" customWidth="1"/>
    <col min="4608" max="4608" width="30.42578125" style="26" bestFit="1" customWidth="1"/>
    <col min="4609" max="4609" width="22" style="26" bestFit="1" customWidth="1"/>
    <col min="4610" max="4610" width="7.5703125" style="26" bestFit="1" customWidth="1"/>
    <col min="4611" max="4611" width="21.5703125" style="26" customWidth="1"/>
    <col min="4612" max="4612" width="43.28515625" style="26" bestFit="1" customWidth="1"/>
    <col min="4613" max="4613" width="11.42578125" style="26" bestFit="1" customWidth="1"/>
    <col min="4614" max="4614" width="20.7109375" style="26" bestFit="1" customWidth="1"/>
    <col min="4615" max="4615" width="10.42578125" style="26" bestFit="1" customWidth="1"/>
    <col min="4616" max="4862" width="8.85546875" style="26"/>
    <col min="4863" max="4863" width="11.7109375" style="26" bestFit="1" customWidth="1"/>
    <col min="4864" max="4864" width="30.42578125" style="26" bestFit="1" customWidth="1"/>
    <col min="4865" max="4865" width="22" style="26" bestFit="1" customWidth="1"/>
    <col min="4866" max="4866" width="7.5703125" style="26" bestFit="1" customWidth="1"/>
    <col min="4867" max="4867" width="21.5703125" style="26" customWidth="1"/>
    <col min="4868" max="4868" width="43.28515625" style="26" bestFit="1" customWidth="1"/>
    <col min="4869" max="4869" width="11.42578125" style="26" bestFit="1" customWidth="1"/>
    <col min="4870" max="4870" width="20.7109375" style="26" bestFit="1" customWidth="1"/>
    <col min="4871" max="4871" width="10.42578125" style="26" bestFit="1" customWidth="1"/>
    <col min="4872" max="5118" width="8.85546875" style="26"/>
    <col min="5119" max="5119" width="11.7109375" style="26" bestFit="1" customWidth="1"/>
    <col min="5120" max="5120" width="30.42578125" style="26" bestFit="1" customWidth="1"/>
    <col min="5121" max="5121" width="22" style="26" bestFit="1" customWidth="1"/>
    <col min="5122" max="5122" width="7.5703125" style="26" bestFit="1" customWidth="1"/>
    <col min="5123" max="5123" width="21.5703125" style="26" customWidth="1"/>
    <col min="5124" max="5124" width="43.28515625" style="26" bestFit="1" customWidth="1"/>
    <col min="5125" max="5125" width="11.42578125" style="26" bestFit="1" customWidth="1"/>
    <col min="5126" max="5126" width="20.7109375" style="26" bestFit="1" customWidth="1"/>
    <col min="5127" max="5127" width="10.42578125" style="26" bestFit="1" customWidth="1"/>
    <col min="5128" max="5374" width="8.85546875" style="26"/>
    <col min="5375" max="5375" width="11.7109375" style="26" bestFit="1" customWidth="1"/>
    <col min="5376" max="5376" width="30.42578125" style="26" bestFit="1" customWidth="1"/>
    <col min="5377" max="5377" width="22" style="26" bestFit="1" customWidth="1"/>
    <col min="5378" max="5378" width="7.5703125" style="26" bestFit="1" customWidth="1"/>
    <col min="5379" max="5379" width="21.5703125" style="26" customWidth="1"/>
    <col min="5380" max="5380" width="43.28515625" style="26" bestFit="1" customWidth="1"/>
    <col min="5381" max="5381" width="11.42578125" style="26" bestFit="1" customWidth="1"/>
    <col min="5382" max="5382" width="20.7109375" style="26" bestFit="1" customWidth="1"/>
    <col min="5383" max="5383" width="10.42578125" style="26" bestFit="1" customWidth="1"/>
    <col min="5384" max="5630" width="8.85546875" style="26"/>
    <col min="5631" max="5631" width="11.7109375" style="26" bestFit="1" customWidth="1"/>
    <col min="5632" max="5632" width="30.42578125" style="26" bestFit="1" customWidth="1"/>
    <col min="5633" max="5633" width="22" style="26" bestFit="1" customWidth="1"/>
    <col min="5634" max="5634" width="7.5703125" style="26" bestFit="1" customWidth="1"/>
    <col min="5635" max="5635" width="21.5703125" style="26" customWidth="1"/>
    <col min="5636" max="5636" width="43.28515625" style="26" bestFit="1" customWidth="1"/>
    <col min="5637" max="5637" width="11.42578125" style="26" bestFit="1" customWidth="1"/>
    <col min="5638" max="5638" width="20.7109375" style="26" bestFit="1" customWidth="1"/>
    <col min="5639" max="5639" width="10.42578125" style="26" bestFit="1" customWidth="1"/>
    <col min="5640" max="5886" width="8.85546875" style="26"/>
    <col min="5887" max="5887" width="11.7109375" style="26" bestFit="1" customWidth="1"/>
    <col min="5888" max="5888" width="30.42578125" style="26" bestFit="1" customWidth="1"/>
    <col min="5889" max="5889" width="22" style="26" bestFit="1" customWidth="1"/>
    <col min="5890" max="5890" width="7.5703125" style="26" bestFit="1" customWidth="1"/>
    <col min="5891" max="5891" width="21.5703125" style="26" customWidth="1"/>
    <col min="5892" max="5892" width="43.28515625" style="26" bestFit="1" customWidth="1"/>
    <col min="5893" max="5893" width="11.42578125" style="26" bestFit="1" customWidth="1"/>
    <col min="5894" max="5894" width="20.7109375" style="26" bestFit="1" customWidth="1"/>
    <col min="5895" max="5895" width="10.42578125" style="26" bestFit="1" customWidth="1"/>
    <col min="5896" max="6142" width="8.85546875" style="26"/>
    <col min="6143" max="6143" width="11.7109375" style="26" bestFit="1" customWidth="1"/>
    <col min="6144" max="6144" width="30.42578125" style="26" bestFit="1" customWidth="1"/>
    <col min="6145" max="6145" width="22" style="26" bestFit="1" customWidth="1"/>
    <col min="6146" max="6146" width="7.5703125" style="26" bestFit="1" customWidth="1"/>
    <col min="6147" max="6147" width="21.5703125" style="26" customWidth="1"/>
    <col min="6148" max="6148" width="43.28515625" style="26" bestFit="1" customWidth="1"/>
    <col min="6149" max="6149" width="11.42578125" style="26" bestFit="1" customWidth="1"/>
    <col min="6150" max="6150" width="20.7109375" style="26" bestFit="1" customWidth="1"/>
    <col min="6151" max="6151" width="10.42578125" style="26" bestFit="1" customWidth="1"/>
    <col min="6152" max="6398" width="8.85546875" style="26"/>
    <col min="6399" max="6399" width="11.7109375" style="26" bestFit="1" customWidth="1"/>
    <col min="6400" max="6400" width="30.42578125" style="26" bestFit="1" customWidth="1"/>
    <col min="6401" max="6401" width="22" style="26" bestFit="1" customWidth="1"/>
    <col min="6402" max="6402" width="7.5703125" style="26" bestFit="1" customWidth="1"/>
    <col min="6403" max="6403" width="21.5703125" style="26" customWidth="1"/>
    <col min="6404" max="6404" width="43.28515625" style="26" bestFit="1" customWidth="1"/>
    <col min="6405" max="6405" width="11.42578125" style="26" bestFit="1" customWidth="1"/>
    <col min="6406" max="6406" width="20.7109375" style="26" bestFit="1" customWidth="1"/>
    <col min="6407" max="6407" width="10.42578125" style="26" bestFit="1" customWidth="1"/>
    <col min="6408" max="6654" width="8.85546875" style="26"/>
    <col min="6655" max="6655" width="11.7109375" style="26" bestFit="1" customWidth="1"/>
    <col min="6656" max="6656" width="30.42578125" style="26" bestFit="1" customWidth="1"/>
    <col min="6657" max="6657" width="22" style="26" bestFit="1" customWidth="1"/>
    <col min="6658" max="6658" width="7.5703125" style="26" bestFit="1" customWidth="1"/>
    <col min="6659" max="6659" width="21.5703125" style="26" customWidth="1"/>
    <col min="6660" max="6660" width="43.28515625" style="26" bestFit="1" customWidth="1"/>
    <col min="6661" max="6661" width="11.42578125" style="26" bestFit="1" customWidth="1"/>
    <col min="6662" max="6662" width="20.7109375" style="26" bestFit="1" customWidth="1"/>
    <col min="6663" max="6663" width="10.42578125" style="26" bestFit="1" customWidth="1"/>
    <col min="6664" max="6910" width="8.85546875" style="26"/>
    <col min="6911" max="6911" width="11.7109375" style="26" bestFit="1" customWidth="1"/>
    <col min="6912" max="6912" width="30.42578125" style="26" bestFit="1" customWidth="1"/>
    <col min="6913" max="6913" width="22" style="26" bestFit="1" customWidth="1"/>
    <col min="6914" max="6914" width="7.5703125" style="26" bestFit="1" customWidth="1"/>
    <col min="6915" max="6915" width="21.5703125" style="26" customWidth="1"/>
    <col min="6916" max="6916" width="43.28515625" style="26" bestFit="1" customWidth="1"/>
    <col min="6917" max="6917" width="11.42578125" style="26" bestFit="1" customWidth="1"/>
    <col min="6918" max="6918" width="20.7109375" style="26" bestFit="1" customWidth="1"/>
    <col min="6919" max="6919" width="10.42578125" style="26" bestFit="1" customWidth="1"/>
    <col min="6920" max="7166" width="8.85546875" style="26"/>
    <col min="7167" max="7167" width="11.7109375" style="26" bestFit="1" customWidth="1"/>
    <col min="7168" max="7168" width="30.42578125" style="26" bestFit="1" customWidth="1"/>
    <col min="7169" max="7169" width="22" style="26" bestFit="1" customWidth="1"/>
    <col min="7170" max="7170" width="7.5703125" style="26" bestFit="1" customWidth="1"/>
    <col min="7171" max="7171" width="21.5703125" style="26" customWidth="1"/>
    <col min="7172" max="7172" width="43.28515625" style="26" bestFit="1" customWidth="1"/>
    <col min="7173" max="7173" width="11.42578125" style="26" bestFit="1" customWidth="1"/>
    <col min="7174" max="7174" width="20.7109375" style="26" bestFit="1" customWidth="1"/>
    <col min="7175" max="7175" width="10.42578125" style="26" bestFit="1" customWidth="1"/>
    <col min="7176" max="7422" width="8.85546875" style="26"/>
    <col min="7423" max="7423" width="11.7109375" style="26" bestFit="1" customWidth="1"/>
    <col min="7424" max="7424" width="30.42578125" style="26" bestFit="1" customWidth="1"/>
    <col min="7425" max="7425" width="22" style="26" bestFit="1" customWidth="1"/>
    <col min="7426" max="7426" width="7.5703125" style="26" bestFit="1" customWidth="1"/>
    <col min="7427" max="7427" width="21.5703125" style="26" customWidth="1"/>
    <col min="7428" max="7428" width="43.28515625" style="26" bestFit="1" customWidth="1"/>
    <col min="7429" max="7429" width="11.42578125" style="26" bestFit="1" customWidth="1"/>
    <col min="7430" max="7430" width="20.7109375" style="26" bestFit="1" customWidth="1"/>
    <col min="7431" max="7431" width="10.42578125" style="26" bestFit="1" customWidth="1"/>
    <col min="7432" max="7678" width="8.85546875" style="26"/>
    <col min="7679" max="7679" width="11.7109375" style="26" bestFit="1" customWidth="1"/>
    <col min="7680" max="7680" width="30.42578125" style="26" bestFit="1" customWidth="1"/>
    <col min="7681" max="7681" width="22" style="26" bestFit="1" customWidth="1"/>
    <col min="7682" max="7682" width="7.5703125" style="26" bestFit="1" customWidth="1"/>
    <col min="7683" max="7683" width="21.5703125" style="26" customWidth="1"/>
    <col min="7684" max="7684" width="43.28515625" style="26" bestFit="1" customWidth="1"/>
    <col min="7685" max="7685" width="11.42578125" style="26" bestFit="1" customWidth="1"/>
    <col min="7686" max="7686" width="20.7109375" style="26" bestFit="1" customWidth="1"/>
    <col min="7687" max="7687" width="10.42578125" style="26" bestFit="1" customWidth="1"/>
    <col min="7688" max="7934" width="8.85546875" style="26"/>
    <col min="7935" max="7935" width="11.7109375" style="26" bestFit="1" customWidth="1"/>
    <col min="7936" max="7936" width="30.42578125" style="26" bestFit="1" customWidth="1"/>
    <col min="7937" max="7937" width="22" style="26" bestFit="1" customWidth="1"/>
    <col min="7938" max="7938" width="7.5703125" style="26" bestFit="1" customWidth="1"/>
    <col min="7939" max="7939" width="21.5703125" style="26" customWidth="1"/>
    <col min="7940" max="7940" width="43.28515625" style="26" bestFit="1" customWidth="1"/>
    <col min="7941" max="7941" width="11.42578125" style="26" bestFit="1" customWidth="1"/>
    <col min="7942" max="7942" width="20.7109375" style="26" bestFit="1" customWidth="1"/>
    <col min="7943" max="7943" width="10.42578125" style="26" bestFit="1" customWidth="1"/>
    <col min="7944" max="8190" width="8.85546875" style="26"/>
    <col min="8191" max="8191" width="11.7109375" style="26" bestFit="1" customWidth="1"/>
    <col min="8192" max="8192" width="30.42578125" style="26" bestFit="1" customWidth="1"/>
    <col min="8193" max="8193" width="22" style="26" bestFit="1" customWidth="1"/>
    <col min="8194" max="8194" width="7.5703125" style="26" bestFit="1" customWidth="1"/>
    <col min="8195" max="8195" width="21.5703125" style="26" customWidth="1"/>
    <col min="8196" max="8196" width="43.28515625" style="26" bestFit="1" customWidth="1"/>
    <col min="8197" max="8197" width="11.42578125" style="26" bestFit="1" customWidth="1"/>
    <col min="8198" max="8198" width="20.7109375" style="26" bestFit="1" customWidth="1"/>
    <col min="8199" max="8199" width="10.42578125" style="26" bestFit="1" customWidth="1"/>
    <col min="8200" max="8446" width="8.85546875" style="26"/>
    <col min="8447" max="8447" width="11.7109375" style="26" bestFit="1" customWidth="1"/>
    <col min="8448" max="8448" width="30.42578125" style="26" bestFit="1" customWidth="1"/>
    <col min="8449" max="8449" width="22" style="26" bestFit="1" customWidth="1"/>
    <col min="8450" max="8450" width="7.5703125" style="26" bestFit="1" customWidth="1"/>
    <col min="8451" max="8451" width="21.5703125" style="26" customWidth="1"/>
    <col min="8452" max="8452" width="43.28515625" style="26" bestFit="1" customWidth="1"/>
    <col min="8453" max="8453" width="11.42578125" style="26" bestFit="1" customWidth="1"/>
    <col min="8454" max="8454" width="20.7109375" style="26" bestFit="1" customWidth="1"/>
    <col min="8455" max="8455" width="10.42578125" style="26" bestFit="1" customWidth="1"/>
    <col min="8456" max="8702" width="8.85546875" style="26"/>
    <col min="8703" max="8703" width="11.7109375" style="26" bestFit="1" customWidth="1"/>
    <col min="8704" max="8704" width="30.42578125" style="26" bestFit="1" customWidth="1"/>
    <col min="8705" max="8705" width="22" style="26" bestFit="1" customWidth="1"/>
    <col min="8706" max="8706" width="7.5703125" style="26" bestFit="1" customWidth="1"/>
    <col min="8707" max="8707" width="21.5703125" style="26" customWidth="1"/>
    <col min="8708" max="8708" width="43.28515625" style="26" bestFit="1" customWidth="1"/>
    <col min="8709" max="8709" width="11.42578125" style="26" bestFit="1" customWidth="1"/>
    <col min="8710" max="8710" width="20.7109375" style="26" bestFit="1" customWidth="1"/>
    <col min="8711" max="8711" width="10.42578125" style="26" bestFit="1" customWidth="1"/>
    <col min="8712" max="8958" width="8.85546875" style="26"/>
    <col min="8959" max="8959" width="11.7109375" style="26" bestFit="1" customWidth="1"/>
    <col min="8960" max="8960" width="30.42578125" style="26" bestFit="1" customWidth="1"/>
    <col min="8961" max="8961" width="22" style="26" bestFit="1" customWidth="1"/>
    <col min="8962" max="8962" width="7.5703125" style="26" bestFit="1" customWidth="1"/>
    <col min="8963" max="8963" width="21.5703125" style="26" customWidth="1"/>
    <col min="8964" max="8964" width="43.28515625" style="26" bestFit="1" customWidth="1"/>
    <col min="8965" max="8965" width="11.42578125" style="26" bestFit="1" customWidth="1"/>
    <col min="8966" max="8966" width="20.7109375" style="26" bestFit="1" customWidth="1"/>
    <col min="8967" max="8967" width="10.42578125" style="26" bestFit="1" customWidth="1"/>
    <col min="8968" max="9214" width="8.85546875" style="26"/>
    <col min="9215" max="9215" width="11.7109375" style="26" bestFit="1" customWidth="1"/>
    <col min="9216" max="9216" width="30.42578125" style="26" bestFit="1" customWidth="1"/>
    <col min="9217" max="9217" width="22" style="26" bestFit="1" customWidth="1"/>
    <col min="9218" max="9218" width="7.5703125" style="26" bestFit="1" customWidth="1"/>
    <col min="9219" max="9219" width="21.5703125" style="26" customWidth="1"/>
    <col min="9220" max="9220" width="43.28515625" style="26" bestFit="1" customWidth="1"/>
    <col min="9221" max="9221" width="11.42578125" style="26" bestFit="1" customWidth="1"/>
    <col min="9222" max="9222" width="20.7109375" style="26" bestFit="1" customWidth="1"/>
    <col min="9223" max="9223" width="10.42578125" style="26" bestFit="1" customWidth="1"/>
    <col min="9224" max="9470" width="8.85546875" style="26"/>
    <col min="9471" max="9471" width="11.7109375" style="26" bestFit="1" customWidth="1"/>
    <col min="9472" max="9472" width="30.42578125" style="26" bestFit="1" customWidth="1"/>
    <col min="9473" max="9473" width="22" style="26" bestFit="1" customWidth="1"/>
    <col min="9474" max="9474" width="7.5703125" style="26" bestFit="1" customWidth="1"/>
    <col min="9475" max="9475" width="21.5703125" style="26" customWidth="1"/>
    <col min="9476" max="9476" width="43.28515625" style="26" bestFit="1" customWidth="1"/>
    <col min="9477" max="9477" width="11.42578125" style="26" bestFit="1" customWidth="1"/>
    <col min="9478" max="9478" width="20.7109375" style="26" bestFit="1" customWidth="1"/>
    <col min="9479" max="9479" width="10.42578125" style="26" bestFit="1" customWidth="1"/>
    <col min="9480" max="9726" width="8.85546875" style="26"/>
    <col min="9727" max="9727" width="11.7109375" style="26" bestFit="1" customWidth="1"/>
    <col min="9728" max="9728" width="30.42578125" style="26" bestFit="1" customWidth="1"/>
    <col min="9729" max="9729" width="22" style="26" bestFit="1" customWidth="1"/>
    <col min="9730" max="9730" width="7.5703125" style="26" bestFit="1" customWidth="1"/>
    <col min="9731" max="9731" width="21.5703125" style="26" customWidth="1"/>
    <col min="9732" max="9732" width="43.28515625" style="26" bestFit="1" customWidth="1"/>
    <col min="9733" max="9733" width="11.42578125" style="26" bestFit="1" customWidth="1"/>
    <col min="9734" max="9734" width="20.7109375" style="26" bestFit="1" customWidth="1"/>
    <col min="9735" max="9735" width="10.42578125" style="26" bestFit="1" customWidth="1"/>
    <col min="9736" max="9982" width="8.85546875" style="26"/>
    <col min="9983" max="9983" width="11.7109375" style="26" bestFit="1" customWidth="1"/>
    <col min="9984" max="9984" width="30.42578125" style="26" bestFit="1" customWidth="1"/>
    <col min="9985" max="9985" width="22" style="26" bestFit="1" customWidth="1"/>
    <col min="9986" max="9986" width="7.5703125" style="26" bestFit="1" customWidth="1"/>
    <col min="9987" max="9987" width="21.5703125" style="26" customWidth="1"/>
    <col min="9988" max="9988" width="43.28515625" style="26" bestFit="1" customWidth="1"/>
    <col min="9989" max="9989" width="11.42578125" style="26" bestFit="1" customWidth="1"/>
    <col min="9990" max="9990" width="20.7109375" style="26" bestFit="1" customWidth="1"/>
    <col min="9991" max="9991" width="10.42578125" style="26" bestFit="1" customWidth="1"/>
    <col min="9992" max="10238" width="8.85546875" style="26"/>
    <col min="10239" max="10239" width="11.7109375" style="26" bestFit="1" customWidth="1"/>
    <col min="10240" max="10240" width="30.42578125" style="26" bestFit="1" customWidth="1"/>
    <col min="10241" max="10241" width="22" style="26" bestFit="1" customWidth="1"/>
    <col min="10242" max="10242" width="7.5703125" style="26" bestFit="1" customWidth="1"/>
    <col min="10243" max="10243" width="21.5703125" style="26" customWidth="1"/>
    <col min="10244" max="10244" width="43.28515625" style="26" bestFit="1" customWidth="1"/>
    <col min="10245" max="10245" width="11.42578125" style="26" bestFit="1" customWidth="1"/>
    <col min="10246" max="10246" width="20.7109375" style="26" bestFit="1" customWidth="1"/>
    <col min="10247" max="10247" width="10.42578125" style="26" bestFit="1" customWidth="1"/>
    <col min="10248" max="10494" width="8.85546875" style="26"/>
    <col min="10495" max="10495" width="11.7109375" style="26" bestFit="1" customWidth="1"/>
    <col min="10496" max="10496" width="30.42578125" style="26" bestFit="1" customWidth="1"/>
    <col min="10497" max="10497" width="22" style="26" bestFit="1" customWidth="1"/>
    <col min="10498" max="10498" width="7.5703125" style="26" bestFit="1" customWidth="1"/>
    <col min="10499" max="10499" width="21.5703125" style="26" customWidth="1"/>
    <col min="10500" max="10500" width="43.28515625" style="26" bestFit="1" customWidth="1"/>
    <col min="10501" max="10501" width="11.42578125" style="26" bestFit="1" customWidth="1"/>
    <col min="10502" max="10502" width="20.7109375" style="26" bestFit="1" customWidth="1"/>
    <col min="10503" max="10503" width="10.42578125" style="26" bestFit="1" customWidth="1"/>
    <col min="10504" max="10750" width="8.85546875" style="26"/>
    <col min="10751" max="10751" width="11.7109375" style="26" bestFit="1" customWidth="1"/>
    <col min="10752" max="10752" width="30.42578125" style="26" bestFit="1" customWidth="1"/>
    <col min="10753" max="10753" width="22" style="26" bestFit="1" customWidth="1"/>
    <col min="10754" max="10754" width="7.5703125" style="26" bestFit="1" customWidth="1"/>
    <col min="10755" max="10755" width="21.5703125" style="26" customWidth="1"/>
    <col min="10756" max="10756" width="43.28515625" style="26" bestFit="1" customWidth="1"/>
    <col min="10757" max="10757" width="11.42578125" style="26" bestFit="1" customWidth="1"/>
    <col min="10758" max="10758" width="20.7109375" style="26" bestFit="1" customWidth="1"/>
    <col min="10759" max="10759" width="10.42578125" style="26" bestFit="1" customWidth="1"/>
    <col min="10760" max="11006" width="8.85546875" style="26"/>
    <col min="11007" max="11007" width="11.7109375" style="26" bestFit="1" customWidth="1"/>
    <col min="11008" max="11008" width="30.42578125" style="26" bestFit="1" customWidth="1"/>
    <col min="11009" max="11009" width="22" style="26" bestFit="1" customWidth="1"/>
    <col min="11010" max="11010" width="7.5703125" style="26" bestFit="1" customWidth="1"/>
    <col min="11011" max="11011" width="21.5703125" style="26" customWidth="1"/>
    <col min="11012" max="11012" width="43.28515625" style="26" bestFit="1" customWidth="1"/>
    <col min="11013" max="11013" width="11.42578125" style="26" bestFit="1" customWidth="1"/>
    <col min="11014" max="11014" width="20.7109375" style="26" bestFit="1" customWidth="1"/>
    <col min="11015" max="11015" width="10.42578125" style="26" bestFit="1" customWidth="1"/>
    <col min="11016" max="11262" width="8.85546875" style="26"/>
    <col min="11263" max="11263" width="11.7109375" style="26" bestFit="1" customWidth="1"/>
    <col min="11264" max="11264" width="30.42578125" style="26" bestFit="1" customWidth="1"/>
    <col min="11265" max="11265" width="22" style="26" bestFit="1" customWidth="1"/>
    <col min="11266" max="11266" width="7.5703125" style="26" bestFit="1" customWidth="1"/>
    <col min="11267" max="11267" width="21.5703125" style="26" customWidth="1"/>
    <col min="11268" max="11268" width="43.28515625" style="26" bestFit="1" customWidth="1"/>
    <col min="11269" max="11269" width="11.42578125" style="26" bestFit="1" customWidth="1"/>
    <col min="11270" max="11270" width="20.7109375" style="26" bestFit="1" customWidth="1"/>
    <col min="11271" max="11271" width="10.42578125" style="26" bestFit="1" customWidth="1"/>
    <col min="11272" max="11518" width="8.85546875" style="26"/>
    <col min="11519" max="11519" width="11.7109375" style="26" bestFit="1" customWidth="1"/>
    <col min="11520" max="11520" width="30.42578125" style="26" bestFit="1" customWidth="1"/>
    <col min="11521" max="11521" width="22" style="26" bestFit="1" customWidth="1"/>
    <col min="11522" max="11522" width="7.5703125" style="26" bestFit="1" customWidth="1"/>
    <col min="11523" max="11523" width="21.5703125" style="26" customWidth="1"/>
    <col min="11524" max="11524" width="43.28515625" style="26" bestFit="1" customWidth="1"/>
    <col min="11525" max="11525" width="11.42578125" style="26" bestFit="1" customWidth="1"/>
    <col min="11526" max="11526" width="20.7109375" style="26" bestFit="1" customWidth="1"/>
    <col min="11527" max="11527" width="10.42578125" style="26" bestFit="1" customWidth="1"/>
    <col min="11528" max="11774" width="8.85546875" style="26"/>
    <col min="11775" max="11775" width="11.7109375" style="26" bestFit="1" customWidth="1"/>
    <col min="11776" max="11776" width="30.42578125" style="26" bestFit="1" customWidth="1"/>
    <col min="11777" max="11777" width="22" style="26" bestFit="1" customWidth="1"/>
    <col min="11778" max="11778" width="7.5703125" style="26" bestFit="1" customWidth="1"/>
    <col min="11779" max="11779" width="21.5703125" style="26" customWidth="1"/>
    <col min="11780" max="11780" width="43.28515625" style="26" bestFit="1" customWidth="1"/>
    <col min="11781" max="11781" width="11.42578125" style="26" bestFit="1" customWidth="1"/>
    <col min="11782" max="11782" width="20.7109375" style="26" bestFit="1" customWidth="1"/>
    <col min="11783" max="11783" width="10.42578125" style="26" bestFit="1" customWidth="1"/>
    <col min="11784" max="12030" width="8.85546875" style="26"/>
    <col min="12031" max="12031" width="11.7109375" style="26" bestFit="1" customWidth="1"/>
    <col min="12032" max="12032" width="30.42578125" style="26" bestFit="1" customWidth="1"/>
    <col min="12033" max="12033" width="22" style="26" bestFit="1" customWidth="1"/>
    <col min="12034" max="12034" width="7.5703125" style="26" bestFit="1" customWidth="1"/>
    <col min="12035" max="12035" width="21.5703125" style="26" customWidth="1"/>
    <col min="12036" max="12036" width="43.28515625" style="26" bestFit="1" customWidth="1"/>
    <col min="12037" max="12037" width="11.42578125" style="26" bestFit="1" customWidth="1"/>
    <col min="12038" max="12038" width="20.7109375" style="26" bestFit="1" customWidth="1"/>
    <col min="12039" max="12039" width="10.42578125" style="26" bestFit="1" customWidth="1"/>
    <col min="12040" max="12286" width="8.85546875" style="26"/>
    <col min="12287" max="12287" width="11.7109375" style="26" bestFit="1" customWidth="1"/>
    <col min="12288" max="12288" width="30.42578125" style="26" bestFit="1" customWidth="1"/>
    <col min="12289" max="12289" width="22" style="26" bestFit="1" customWidth="1"/>
    <col min="12290" max="12290" width="7.5703125" style="26" bestFit="1" customWidth="1"/>
    <col min="12291" max="12291" width="21.5703125" style="26" customWidth="1"/>
    <col min="12292" max="12292" width="43.28515625" style="26" bestFit="1" customWidth="1"/>
    <col min="12293" max="12293" width="11.42578125" style="26" bestFit="1" customWidth="1"/>
    <col min="12294" max="12294" width="20.7109375" style="26" bestFit="1" customWidth="1"/>
    <col min="12295" max="12295" width="10.42578125" style="26" bestFit="1" customWidth="1"/>
    <col min="12296" max="12542" width="8.85546875" style="26"/>
    <col min="12543" max="12543" width="11.7109375" style="26" bestFit="1" customWidth="1"/>
    <col min="12544" max="12544" width="30.42578125" style="26" bestFit="1" customWidth="1"/>
    <col min="12545" max="12545" width="22" style="26" bestFit="1" customWidth="1"/>
    <col min="12546" max="12546" width="7.5703125" style="26" bestFit="1" customWidth="1"/>
    <col min="12547" max="12547" width="21.5703125" style="26" customWidth="1"/>
    <col min="12548" max="12548" width="43.28515625" style="26" bestFit="1" customWidth="1"/>
    <col min="12549" max="12549" width="11.42578125" style="26" bestFit="1" customWidth="1"/>
    <col min="12550" max="12550" width="20.7109375" style="26" bestFit="1" customWidth="1"/>
    <col min="12551" max="12551" width="10.42578125" style="26" bestFit="1" customWidth="1"/>
    <col min="12552" max="12798" width="8.85546875" style="26"/>
    <col min="12799" max="12799" width="11.7109375" style="26" bestFit="1" customWidth="1"/>
    <col min="12800" max="12800" width="30.42578125" style="26" bestFit="1" customWidth="1"/>
    <col min="12801" max="12801" width="22" style="26" bestFit="1" customWidth="1"/>
    <col min="12802" max="12802" width="7.5703125" style="26" bestFit="1" customWidth="1"/>
    <col min="12803" max="12803" width="21.5703125" style="26" customWidth="1"/>
    <col min="12804" max="12804" width="43.28515625" style="26" bestFit="1" customWidth="1"/>
    <col min="12805" max="12805" width="11.42578125" style="26" bestFit="1" customWidth="1"/>
    <col min="12806" max="12806" width="20.7109375" style="26" bestFit="1" customWidth="1"/>
    <col min="12807" max="12807" width="10.42578125" style="26" bestFit="1" customWidth="1"/>
    <col min="12808" max="13054" width="8.85546875" style="26"/>
    <col min="13055" max="13055" width="11.7109375" style="26" bestFit="1" customWidth="1"/>
    <col min="13056" max="13056" width="30.42578125" style="26" bestFit="1" customWidth="1"/>
    <col min="13057" max="13057" width="22" style="26" bestFit="1" customWidth="1"/>
    <col min="13058" max="13058" width="7.5703125" style="26" bestFit="1" customWidth="1"/>
    <col min="13059" max="13059" width="21.5703125" style="26" customWidth="1"/>
    <col min="13060" max="13060" width="43.28515625" style="26" bestFit="1" customWidth="1"/>
    <col min="13061" max="13061" width="11.42578125" style="26" bestFit="1" customWidth="1"/>
    <col min="13062" max="13062" width="20.7109375" style="26" bestFit="1" customWidth="1"/>
    <col min="13063" max="13063" width="10.42578125" style="26" bestFit="1" customWidth="1"/>
    <col min="13064" max="13310" width="8.85546875" style="26"/>
    <col min="13311" max="13311" width="11.7109375" style="26" bestFit="1" customWidth="1"/>
    <col min="13312" max="13312" width="30.42578125" style="26" bestFit="1" customWidth="1"/>
    <col min="13313" max="13313" width="22" style="26" bestFit="1" customWidth="1"/>
    <col min="13314" max="13314" width="7.5703125" style="26" bestFit="1" customWidth="1"/>
    <col min="13315" max="13315" width="21.5703125" style="26" customWidth="1"/>
    <col min="13316" max="13316" width="43.28515625" style="26" bestFit="1" customWidth="1"/>
    <col min="13317" max="13317" width="11.42578125" style="26" bestFit="1" customWidth="1"/>
    <col min="13318" max="13318" width="20.7109375" style="26" bestFit="1" customWidth="1"/>
    <col min="13319" max="13319" width="10.42578125" style="26" bestFit="1" customWidth="1"/>
    <col min="13320" max="13566" width="8.85546875" style="26"/>
    <col min="13567" max="13567" width="11.7109375" style="26" bestFit="1" customWidth="1"/>
    <col min="13568" max="13568" width="30.42578125" style="26" bestFit="1" customWidth="1"/>
    <col min="13569" max="13569" width="22" style="26" bestFit="1" customWidth="1"/>
    <col min="13570" max="13570" width="7.5703125" style="26" bestFit="1" customWidth="1"/>
    <col min="13571" max="13571" width="21.5703125" style="26" customWidth="1"/>
    <col min="13572" max="13572" width="43.28515625" style="26" bestFit="1" customWidth="1"/>
    <col min="13573" max="13573" width="11.42578125" style="26" bestFit="1" customWidth="1"/>
    <col min="13574" max="13574" width="20.7109375" style="26" bestFit="1" customWidth="1"/>
    <col min="13575" max="13575" width="10.42578125" style="26" bestFit="1" customWidth="1"/>
    <col min="13576" max="13822" width="8.85546875" style="26"/>
    <col min="13823" max="13823" width="11.7109375" style="26" bestFit="1" customWidth="1"/>
    <col min="13824" max="13824" width="30.42578125" style="26" bestFit="1" customWidth="1"/>
    <col min="13825" max="13825" width="22" style="26" bestFit="1" customWidth="1"/>
    <col min="13826" max="13826" width="7.5703125" style="26" bestFit="1" customWidth="1"/>
    <col min="13827" max="13827" width="21.5703125" style="26" customWidth="1"/>
    <col min="13828" max="13828" width="43.28515625" style="26" bestFit="1" customWidth="1"/>
    <col min="13829" max="13829" width="11.42578125" style="26" bestFit="1" customWidth="1"/>
    <col min="13830" max="13830" width="20.7109375" style="26" bestFit="1" customWidth="1"/>
    <col min="13831" max="13831" width="10.42578125" style="26" bestFit="1" customWidth="1"/>
    <col min="13832" max="14078" width="8.85546875" style="26"/>
    <col min="14079" max="14079" width="11.7109375" style="26" bestFit="1" customWidth="1"/>
    <col min="14080" max="14080" width="30.42578125" style="26" bestFit="1" customWidth="1"/>
    <col min="14081" max="14081" width="22" style="26" bestFit="1" customWidth="1"/>
    <col min="14082" max="14082" width="7.5703125" style="26" bestFit="1" customWidth="1"/>
    <col min="14083" max="14083" width="21.5703125" style="26" customWidth="1"/>
    <col min="14084" max="14084" width="43.28515625" style="26" bestFit="1" customWidth="1"/>
    <col min="14085" max="14085" width="11.42578125" style="26" bestFit="1" customWidth="1"/>
    <col min="14086" max="14086" width="20.7109375" style="26" bestFit="1" customWidth="1"/>
    <col min="14087" max="14087" width="10.42578125" style="26" bestFit="1" customWidth="1"/>
    <col min="14088" max="14334" width="8.85546875" style="26"/>
    <col min="14335" max="14335" width="11.7109375" style="26" bestFit="1" customWidth="1"/>
    <col min="14336" max="14336" width="30.42578125" style="26" bestFit="1" customWidth="1"/>
    <col min="14337" max="14337" width="22" style="26" bestFit="1" customWidth="1"/>
    <col min="14338" max="14338" width="7.5703125" style="26" bestFit="1" customWidth="1"/>
    <col min="14339" max="14339" width="21.5703125" style="26" customWidth="1"/>
    <col min="14340" max="14340" width="43.28515625" style="26" bestFit="1" customWidth="1"/>
    <col min="14341" max="14341" width="11.42578125" style="26" bestFit="1" customWidth="1"/>
    <col min="14342" max="14342" width="20.7109375" style="26" bestFit="1" customWidth="1"/>
    <col min="14343" max="14343" width="10.42578125" style="26" bestFit="1" customWidth="1"/>
    <col min="14344" max="14590" width="8.85546875" style="26"/>
    <col min="14591" max="14591" width="11.7109375" style="26" bestFit="1" customWidth="1"/>
    <col min="14592" max="14592" width="30.42578125" style="26" bestFit="1" customWidth="1"/>
    <col min="14593" max="14593" width="22" style="26" bestFit="1" customWidth="1"/>
    <col min="14594" max="14594" width="7.5703125" style="26" bestFit="1" customWidth="1"/>
    <col min="14595" max="14595" width="21.5703125" style="26" customWidth="1"/>
    <col min="14596" max="14596" width="43.28515625" style="26" bestFit="1" customWidth="1"/>
    <col min="14597" max="14597" width="11.42578125" style="26" bestFit="1" customWidth="1"/>
    <col min="14598" max="14598" width="20.7109375" style="26" bestFit="1" customWidth="1"/>
    <col min="14599" max="14599" width="10.42578125" style="26" bestFit="1" customWidth="1"/>
    <col min="14600" max="14846" width="8.85546875" style="26"/>
    <col min="14847" max="14847" width="11.7109375" style="26" bestFit="1" customWidth="1"/>
    <col min="14848" max="14848" width="30.42578125" style="26" bestFit="1" customWidth="1"/>
    <col min="14849" max="14849" width="22" style="26" bestFit="1" customWidth="1"/>
    <col min="14850" max="14850" width="7.5703125" style="26" bestFit="1" customWidth="1"/>
    <col min="14851" max="14851" width="21.5703125" style="26" customWidth="1"/>
    <col min="14852" max="14852" width="43.28515625" style="26" bestFit="1" customWidth="1"/>
    <col min="14853" max="14853" width="11.42578125" style="26" bestFit="1" customWidth="1"/>
    <col min="14854" max="14854" width="20.7109375" style="26" bestFit="1" customWidth="1"/>
    <col min="14855" max="14855" width="10.42578125" style="26" bestFit="1" customWidth="1"/>
    <col min="14856" max="15102" width="8.85546875" style="26"/>
    <col min="15103" max="15103" width="11.7109375" style="26" bestFit="1" customWidth="1"/>
    <col min="15104" max="15104" width="30.42578125" style="26" bestFit="1" customWidth="1"/>
    <col min="15105" max="15105" width="22" style="26" bestFit="1" customWidth="1"/>
    <col min="15106" max="15106" width="7.5703125" style="26" bestFit="1" customWidth="1"/>
    <col min="15107" max="15107" width="21.5703125" style="26" customWidth="1"/>
    <col min="15108" max="15108" width="43.28515625" style="26" bestFit="1" customWidth="1"/>
    <col min="15109" max="15109" width="11.42578125" style="26" bestFit="1" customWidth="1"/>
    <col min="15110" max="15110" width="20.7109375" style="26" bestFit="1" customWidth="1"/>
    <col min="15111" max="15111" width="10.42578125" style="26" bestFit="1" customWidth="1"/>
    <col min="15112" max="15358" width="8.85546875" style="26"/>
    <col min="15359" max="15359" width="11.7109375" style="26" bestFit="1" customWidth="1"/>
    <col min="15360" max="15360" width="30.42578125" style="26" bestFit="1" customWidth="1"/>
    <col min="15361" max="15361" width="22" style="26" bestFit="1" customWidth="1"/>
    <col min="15362" max="15362" width="7.5703125" style="26" bestFit="1" customWidth="1"/>
    <col min="15363" max="15363" width="21.5703125" style="26" customWidth="1"/>
    <col min="15364" max="15364" width="43.28515625" style="26" bestFit="1" customWidth="1"/>
    <col min="15365" max="15365" width="11.42578125" style="26" bestFit="1" customWidth="1"/>
    <col min="15366" max="15366" width="20.7109375" style="26" bestFit="1" customWidth="1"/>
    <col min="15367" max="15367" width="10.42578125" style="26" bestFit="1" customWidth="1"/>
    <col min="15368" max="15614" width="8.85546875" style="26"/>
    <col min="15615" max="15615" width="11.7109375" style="26" bestFit="1" customWidth="1"/>
    <col min="15616" max="15616" width="30.42578125" style="26" bestFit="1" customWidth="1"/>
    <col min="15617" max="15617" width="22" style="26" bestFit="1" customWidth="1"/>
    <col min="15618" max="15618" width="7.5703125" style="26" bestFit="1" customWidth="1"/>
    <col min="15619" max="15619" width="21.5703125" style="26" customWidth="1"/>
    <col min="15620" max="15620" width="43.28515625" style="26" bestFit="1" customWidth="1"/>
    <col min="15621" max="15621" width="11.42578125" style="26" bestFit="1" customWidth="1"/>
    <col min="15622" max="15622" width="20.7109375" style="26" bestFit="1" customWidth="1"/>
    <col min="15623" max="15623" width="10.42578125" style="26" bestFit="1" customWidth="1"/>
    <col min="15624" max="15870" width="8.85546875" style="26"/>
    <col min="15871" max="15871" width="11.7109375" style="26" bestFit="1" customWidth="1"/>
    <col min="15872" max="15872" width="30.42578125" style="26" bestFit="1" customWidth="1"/>
    <col min="15873" max="15873" width="22" style="26" bestFit="1" customWidth="1"/>
    <col min="15874" max="15874" width="7.5703125" style="26" bestFit="1" customWidth="1"/>
    <col min="15875" max="15875" width="21.5703125" style="26" customWidth="1"/>
    <col min="15876" max="15876" width="43.28515625" style="26" bestFit="1" customWidth="1"/>
    <col min="15877" max="15877" width="11.42578125" style="26" bestFit="1" customWidth="1"/>
    <col min="15878" max="15878" width="20.7109375" style="26" bestFit="1" customWidth="1"/>
    <col min="15879" max="15879" width="10.42578125" style="26" bestFit="1" customWidth="1"/>
    <col min="15880" max="16126" width="8.85546875" style="26"/>
    <col min="16127" max="16127" width="11.7109375" style="26" bestFit="1" customWidth="1"/>
    <col min="16128" max="16128" width="30.42578125" style="26" bestFit="1" customWidth="1"/>
    <col min="16129" max="16129" width="22" style="26" bestFit="1" customWidth="1"/>
    <col min="16130" max="16130" width="7.5703125" style="26" bestFit="1" customWidth="1"/>
    <col min="16131" max="16131" width="21.5703125" style="26" customWidth="1"/>
    <col min="16132" max="16132" width="43.28515625" style="26" bestFit="1" customWidth="1"/>
    <col min="16133" max="16133" width="11.42578125" style="26" bestFit="1" customWidth="1"/>
    <col min="16134" max="16134" width="20.7109375" style="26" bestFit="1" customWidth="1"/>
    <col min="16135" max="16135" width="10.42578125" style="26" bestFit="1" customWidth="1"/>
    <col min="16136" max="16384" width="8.85546875" style="26"/>
  </cols>
  <sheetData>
    <row r="5" spans="1:11" ht="9.6" customHeight="1"/>
    <row r="7" spans="1:11" ht="9.6" customHeight="1">
      <c r="A7" s="27"/>
      <c r="B7" s="28"/>
      <c r="C7" s="18"/>
      <c r="D7" s="29"/>
      <c r="E7" s="29"/>
      <c r="F7" s="28"/>
    </row>
    <row r="8" spans="1:11" ht="6.6" customHeight="1"/>
    <row r="9" spans="1:11">
      <c r="A9" s="30"/>
      <c r="B9" s="38" t="s">
        <v>59</v>
      </c>
      <c r="C9" s="42" t="s">
        <v>39</v>
      </c>
      <c r="D9" s="50" t="s">
        <v>56</v>
      </c>
      <c r="E9" s="38" t="s">
        <v>43</v>
      </c>
      <c r="F9" s="42" t="s">
        <v>38</v>
      </c>
      <c r="G9" s="55" t="s">
        <v>44</v>
      </c>
      <c r="J9" s="60"/>
      <c r="K9" s="60"/>
    </row>
    <row r="10" spans="1:11">
      <c r="A10" s="35" t="s">
        <v>45</v>
      </c>
      <c r="B10" s="39">
        <f>Recap!O38</f>
        <v>520</v>
      </c>
      <c r="C10" s="43">
        <f>Recap!O42</f>
        <v>2008</v>
      </c>
      <c r="D10" s="51">
        <f t="shared" ref="D10:D24" si="0">B10/C10</f>
        <v>0.25896414342629481</v>
      </c>
      <c r="E10" s="39">
        <f>23632.62+91257.78</f>
        <v>114890.4</v>
      </c>
      <c r="F10" s="46">
        <f t="shared" ref="F10:F23" si="1">+E10/C10</f>
        <v>57.21633466135458</v>
      </c>
      <c r="G10" s="56">
        <f t="shared" ref="G10:G23" si="2">F10*B10</f>
        <v>29752.494023904383</v>
      </c>
      <c r="H10" s="31">
        <f>+G10*0.5</f>
        <v>14876.247011952191</v>
      </c>
      <c r="J10"/>
    </row>
    <row r="11" spans="1:11">
      <c r="A11" s="36" t="s">
        <v>46</v>
      </c>
      <c r="B11" s="40">
        <f>Recap!O45</f>
        <v>32</v>
      </c>
      <c r="C11" s="44">
        <f>Recap!O49</f>
        <v>2008</v>
      </c>
      <c r="D11" s="52">
        <f t="shared" si="0"/>
        <v>1.5936254980079681E-2</v>
      </c>
      <c r="E11" s="40">
        <f>71249.91</f>
        <v>71249.91</v>
      </c>
      <c r="F11" s="47">
        <f t="shared" si="1"/>
        <v>35.483022908366536</v>
      </c>
      <c r="G11" s="57">
        <f t="shared" si="2"/>
        <v>1135.4567330677291</v>
      </c>
      <c r="H11" s="31"/>
      <c r="J11"/>
    </row>
    <row r="12" spans="1:11">
      <c r="A12" s="36" t="s">
        <v>40</v>
      </c>
      <c r="B12" s="40">
        <f>Recap!O52</f>
        <v>1064</v>
      </c>
      <c r="C12" s="44">
        <f>Recap!O56</f>
        <v>1232</v>
      </c>
      <c r="D12" s="52">
        <f t="shared" si="0"/>
        <v>0.86363636363636365</v>
      </c>
      <c r="E12" s="40">
        <f>5000*12</f>
        <v>60000</v>
      </c>
      <c r="F12" s="47">
        <f t="shared" si="1"/>
        <v>48.701298701298704</v>
      </c>
      <c r="G12" s="57">
        <f t="shared" si="2"/>
        <v>51818.181818181823</v>
      </c>
      <c r="H12" s="31">
        <f>+G12</f>
        <v>51818.181818181823</v>
      </c>
      <c r="J12"/>
    </row>
    <row r="13" spans="1:11">
      <c r="A13" s="36" t="s">
        <v>47</v>
      </c>
      <c r="B13" s="40">
        <f>Recap!O123</f>
        <v>1305</v>
      </c>
      <c r="C13" s="44">
        <f>Recap!O127</f>
        <v>2008</v>
      </c>
      <c r="D13" s="52">
        <f t="shared" si="0"/>
        <v>0.64990039840637448</v>
      </c>
      <c r="E13" s="40">
        <f>29136.62+89436.75</f>
        <v>118573.37</v>
      </c>
      <c r="F13" s="47">
        <f t="shared" si="1"/>
        <v>59.050483067729083</v>
      </c>
      <c r="G13" s="57">
        <f t="shared" si="2"/>
        <v>77060.880403386458</v>
      </c>
      <c r="H13" s="31">
        <f>+G13*0.5</f>
        <v>38530.440201693229</v>
      </c>
      <c r="J13"/>
    </row>
    <row r="14" spans="1:11">
      <c r="A14" s="36" t="s">
        <v>48</v>
      </c>
      <c r="B14" s="40">
        <f>Recap!O73</f>
        <v>280</v>
      </c>
      <c r="C14" s="44">
        <f>Recap!O77</f>
        <v>2008</v>
      </c>
      <c r="D14" s="52">
        <f t="shared" si="0"/>
        <v>0.1394422310756972</v>
      </c>
      <c r="E14" s="40">
        <f>55220.6</f>
        <v>55220.6</v>
      </c>
      <c r="F14" s="47">
        <f t="shared" si="1"/>
        <v>27.500298804780876</v>
      </c>
      <c r="G14" s="57">
        <f t="shared" si="2"/>
        <v>7700.083665338645</v>
      </c>
      <c r="H14" s="31"/>
      <c r="J14"/>
    </row>
    <row r="15" spans="1:11">
      <c r="A15" s="36" t="s">
        <v>53</v>
      </c>
      <c r="B15" s="40">
        <f>Recap!O80</f>
        <v>1372</v>
      </c>
      <c r="C15" s="44">
        <f>Recap!O84</f>
        <v>1784</v>
      </c>
      <c r="D15" s="52">
        <f t="shared" si="0"/>
        <v>0.76905829596412556</v>
      </c>
      <c r="E15" s="40">
        <f>4703.06+28223</f>
        <v>32926.06</v>
      </c>
      <c r="F15" s="47">
        <f t="shared" si="1"/>
        <v>18.456311659192824</v>
      </c>
      <c r="G15" s="57">
        <f t="shared" si="2"/>
        <v>25322.059596412553</v>
      </c>
      <c r="H15" s="31"/>
      <c r="K15"/>
    </row>
    <row r="16" spans="1:11">
      <c r="A16" s="36" t="s">
        <v>54</v>
      </c>
      <c r="B16" s="40">
        <f>Recap!O130</f>
        <v>413</v>
      </c>
      <c r="C16" s="44">
        <f>Recap!O134</f>
        <v>1184</v>
      </c>
      <c r="D16" s="52">
        <f t="shared" si="0"/>
        <v>0.34881756756756754</v>
      </c>
      <c r="E16" s="40">
        <f>35370.68</f>
        <v>35370.68</v>
      </c>
      <c r="F16" s="47">
        <f t="shared" si="1"/>
        <v>29.873885135135136</v>
      </c>
      <c r="G16" s="57">
        <f t="shared" si="2"/>
        <v>12337.914560810812</v>
      </c>
      <c r="H16" s="31"/>
    </row>
    <row r="17" spans="1:11">
      <c r="A17" s="36" t="s">
        <v>41</v>
      </c>
      <c r="B17" s="40">
        <f>Recap!O23</f>
        <v>780</v>
      </c>
      <c r="C17" s="44">
        <f>Recap!O27</f>
        <v>2008</v>
      </c>
      <c r="D17" s="52">
        <f t="shared" si="0"/>
        <v>0.38844621513944222</v>
      </c>
      <c r="E17" s="40">
        <f>12943.28+64958.96</f>
        <v>77902.240000000005</v>
      </c>
      <c r="F17" s="47">
        <f t="shared" si="1"/>
        <v>38.795936254980084</v>
      </c>
      <c r="G17" s="57">
        <f t="shared" si="2"/>
        <v>30260.830278884467</v>
      </c>
      <c r="H17" s="31"/>
    </row>
    <row r="18" spans="1:11">
      <c r="A18" s="36" t="s">
        <v>49</v>
      </c>
      <c r="B18" s="40">
        <f>Recap!O87</f>
        <v>1772</v>
      </c>
      <c r="C18" s="44">
        <f>Recap!O91</f>
        <v>2008</v>
      </c>
      <c r="D18" s="52">
        <f t="shared" si="0"/>
        <v>0.88247011952191234</v>
      </c>
      <c r="E18" s="40">
        <f>73295.72</f>
        <v>73295.72</v>
      </c>
      <c r="F18" s="47">
        <f t="shared" si="1"/>
        <v>36.501852589641437</v>
      </c>
      <c r="G18" s="57">
        <f t="shared" si="2"/>
        <v>64681.282788844626</v>
      </c>
      <c r="H18" s="31">
        <f>+G18</f>
        <v>64681.282788844626</v>
      </c>
    </row>
    <row r="19" spans="1:11">
      <c r="A19" s="36" t="s">
        <v>50</v>
      </c>
      <c r="B19" s="40">
        <f>Recap!O16</f>
        <v>856</v>
      </c>
      <c r="C19" s="44">
        <f>Recap!O20</f>
        <v>2008</v>
      </c>
      <c r="D19" s="52">
        <f t="shared" si="0"/>
        <v>0.42629482071713148</v>
      </c>
      <c r="E19" s="40">
        <f>49175.59</f>
        <v>49175.59</v>
      </c>
      <c r="F19" s="47">
        <f t="shared" si="1"/>
        <v>24.489835657370516</v>
      </c>
      <c r="G19" s="57">
        <f t="shared" si="2"/>
        <v>20963.299322709161</v>
      </c>
      <c r="H19" s="31"/>
    </row>
    <row r="20" spans="1:11">
      <c r="A20" s="36" t="s">
        <v>51</v>
      </c>
      <c r="B20" s="40">
        <f>Recap!O137</f>
        <v>316</v>
      </c>
      <c r="C20" s="44">
        <f>Recap!O141</f>
        <v>2008</v>
      </c>
      <c r="D20" s="52">
        <f t="shared" si="0"/>
        <v>0.15737051792828685</v>
      </c>
      <c r="E20" s="40">
        <f>8015.06+32385.74</f>
        <v>40400.800000000003</v>
      </c>
      <c r="F20" s="47">
        <f t="shared" si="1"/>
        <v>20.1199203187251</v>
      </c>
      <c r="G20" s="57">
        <f t="shared" si="2"/>
        <v>6357.8948207171316</v>
      </c>
      <c r="H20" s="31"/>
    </row>
    <row r="21" spans="1:11">
      <c r="A21" s="36" t="s">
        <v>42</v>
      </c>
      <c r="B21" s="40">
        <f>Recap!O9</f>
        <v>686</v>
      </c>
      <c r="C21" s="44">
        <f>Recap!O13</f>
        <v>2008</v>
      </c>
      <c r="D21" s="52">
        <f t="shared" si="0"/>
        <v>0.34163346613545814</v>
      </c>
      <c r="E21" s="40">
        <f>135287.53</f>
        <v>135287.53</v>
      </c>
      <c r="F21" s="47">
        <f t="shared" si="1"/>
        <v>67.374267928286855</v>
      </c>
      <c r="G21" s="57">
        <f t="shared" si="2"/>
        <v>46218.747798804783</v>
      </c>
      <c r="H21" s="31">
        <f>+G21</f>
        <v>46218.747798804783</v>
      </c>
    </row>
    <row r="22" spans="1:11">
      <c r="A22" s="36" t="s">
        <v>55</v>
      </c>
      <c r="B22" s="40">
        <f>Recap!O144</f>
        <v>813</v>
      </c>
      <c r="C22" s="44">
        <f>Recap!O148</f>
        <v>1112</v>
      </c>
      <c r="D22" s="52">
        <f t="shared" si="0"/>
        <v>0.73111510791366907</v>
      </c>
      <c r="E22" s="40">
        <f>36661.29</f>
        <v>36661.29</v>
      </c>
      <c r="F22" s="47">
        <f t="shared" si="1"/>
        <v>32.968785971223021</v>
      </c>
      <c r="G22" s="57">
        <f t="shared" si="2"/>
        <v>26803.622994604317</v>
      </c>
      <c r="H22" s="31"/>
    </row>
    <row r="23" spans="1:11">
      <c r="A23" s="37" t="s">
        <v>52</v>
      </c>
      <c r="B23" s="41">
        <f>Recap!O108</f>
        <v>208</v>
      </c>
      <c r="C23" s="45">
        <f>Recap!O112</f>
        <v>2008</v>
      </c>
      <c r="D23" s="53">
        <f t="shared" si="0"/>
        <v>0.10358565737051793</v>
      </c>
      <c r="E23" s="41">
        <f>76040.27</f>
        <v>76040.27</v>
      </c>
      <c r="F23" s="48">
        <f t="shared" si="1"/>
        <v>37.868660358565741</v>
      </c>
      <c r="G23" s="58">
        <f t="shared" si="2"/>
        <v>7876.681354581674</v>
      </c>
      <c r="H23" s="31"/>
    </row>
    <row r="24" spans="1:11" ht="15.75">
      <c r="B24" s="49">
        <f>+SUM(B10:B23)</f>
        <v>10417</v>
      </c>
      <c r="C24" s="20">
        <f>SUM(C10:C23)</f>
        <v>25392</v>
      </c>
      <c r="D24" s="54">
        <f t="shared" si="0"/>
        <v>0.4102473219911783</v>
      </c>
      <c r="E24" s="19">
        <f>+SUM(E10:E23)</f>
        <v>976994.46000000008</v>
      </c>
      <c r="F24" s="17">
        <f>AVERAGE(F10:F23)</f>
        <v>38.171492429760754</v>
      </c>
      <c r="G24" s="19">
        <f>+SUM(G10:G23)</f>
        <v>408289.43016024848</v>
      </c>
      <c r="H24" s="19">
        <f>+SUM(H10:H23)</f>
        <v>216124.89961947664</v>
      </c>
    </row>
    <row r="25" spans="1:11">
      <c r="C25" s="18"/>
      <c r="E25" s="32"/>
      <c r="F25" s="33"/>
      <c r="G25" s="21"/>
    </row>
    <row r="26" spans="1:11">
      <c r="C26" s="18"/>
      <c r="E26" s="34"/>
      <c r="G26" s="21"/>
      <c r="K26"/>
    </row>
    <row r="27" spans="1:11">
      <c r="B27" s="21"/>
      <c r="C27" s="18"/>
      <c r="D27" s="22"/>
      <c r="E27" s="22"/>
      <c r="F27" s="21"/>
      <c r="G27" s="21"/>
      <c r="K27" s="59"/>
    </row>
    <row r="29" spans="1:11">
      <c r="A29" s="65" t="s">
        <v>58</v>
      </c>
      <c r="B29" s="65"/>
    </row>
    <row r="30" spans="1:11">
      <c r="A30" s="30" t="s">
        <v>57</v>
      </c>
    </row>
  </sheetData>
  <mergeCells count="1">
    <mergeCell ref="A29:B2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"/>
  <sheetViews>
    <sheetView workbookViewId="0">
      <selection activeCell="C7" sqref="C7"/>
    </sheetView>
  </sheetViews>
  <sheetFormatPr defaultColWidth="8.85546875" defaultRowHeight="15"/>
  <cols>
    <col min="1" max="1" width="14.7109375" style="1" bestFit="1" customWidth="1"/>
    <col min="2" max="2" width="16.42578125" style="1" customWidth="1"/>
    <col min="3" max="3" width="22.7109375" style="1" customWidth="1"/>
    <col min="4" max="4" width="25.7109375" style="1" bestFit="1" customWidth="1"/>
    <col min="5" max="5" width="17.7109375" style="1" bestFit="1" customWidth="1"/>
    <col min="6" max="6" width="15.42578125" style="1" bestFit="1" customWidth="1"/>
    <col min="7" max="9" width="11.28515625" style="1" bestFit="1" customWidth="1"/>
    <col min="10" max="16384" width="8.85546875" style="1"/>
  </cols>
  <sheetData>
    <row r="2" spans="1:9">
      <c r="B2" s="62">
        <v>2015</v>
      </c>
      <c r="C2" s="62">
        <v>2014</v>
      </c>
      <c r="D2" s="62">
        <v>2013</v>
      </c>
      <c r="E2" s="62">
        <v>2012</v>
      </c>
      <c r="F2" s="62">
        <v>2011</v>
      </c>
      <c r="G2" s="62">
        <v>2010</v>
      </c>
      <c r="H2" s="62">
        <v>2009</v>
      </c>
      <c r="I2" s="62">
        <v>2008</v>
      </c>
    </row>
    <row r="3" spans="1:9">
      <c r="A3" s="1" t="s">
        <v>60</v>
      </c>
      <c r="B3" s="61"/>
      <c r="C3" s="61">
        <v>10417</v>
      </c>
      <c r="D3" s="61">
        <v>6169</v>
      </c>
      <c r="E3" s="61">
        <v>4970</v>
      </c>
      <c r="F3" s="61">
        <v>5476</v>
      </c>
      <c r="G3" s="61">
        <v>12637</v>
      </c>
      <c r="H3" s="61">
        <v>9546</v>
      </c>
      <c r="I3" s="61">
        <v>10121</v>
      </c>
    </row>
    <row r="4" spans="1:9">
      <c r="A4" s="1" t="s">
        <v>61</v>
      </c>
      <c r="B4" s="61"/>
      <c r="C4" s="63">
        <f>+'Table Summary'!G24</f>
        <v>408289.43016024848</v>
      </c>
      <c r="D4" s="61">
        <v>270111</v>
      </c>
      <c r="E4" s="61">
        <v>216655</v>
      </c>
      <c r="F4" s="61">
        <v>281325</v>
      </c>
      <c r="G4" s="61">
        <v>538871</v>
      </c>
      <c r="H4" s="61">
        <v>385000</v>
      </c>
      <c r="I4" s="61">
        <v>365124</v>
      </c>
    </row>
    <row r="5" spans="1:9">
      <c r="A5" s="1" t="s">
        <v>82</v>
      </c>
      <c r="C5" s="4">
        <f>+C4/C3</f>
        <v>39.194531070389601</v>
      </c>
      <c r="D5" s="4">
        <f>+D4/D3</f>
        <v>43.785216404603666</v>
      </c>
      <c r="E5" s="4">
        <f>+E4/E3</f>
        <v>43.592555331991953</v>
      </c>
      <c r="F5" s="4">
        <f>+F4/F3</f>
        <v>51.37417823228634</v>
      </c>
      <c r="G5" s="4">
        <f>+G4/G3</f>
        <v>42.642320170926645</v>
      </c>
      <c r="H5" s="4"/>
      <c r="I5" s="4">
        <f t="shared" ref="I5" si="0">+I4/I3</f>
        <v>36.075881829858709</v>
      </c>
    </row>
    <row r="7" spans="1:9">
      <c r="A7" s="1" t="s">
        <v>62</v>
      </c>
      <c r="C7" s="1" t="s">
        <v>67</v>
      </c>
      <c r="D7" s="1" t="s">
        <v>63</v>
      </c>
      <c r="E7" s="1" t="s">
        <v>72</v>
      </c>
      <c r="F7" s="1" t="s">
        <v>75</v>
      </c>
      <c r="G7" s="1" t="s">
        <v>79</v>
      </c>
      <c r="H7" s="1" t="s">
        <v>89</v>
      </c>
      <c r="I7" s="1" t="s">
        <v>83</v>
      </c>
    </row>
    <row r="8" spans="1:9">
      <c r="C8" s="1" t="s">
        <v>68</v>
      </c>
      <c r="D8" s="1" t="s">
        <v>64</v>
      </c>
      <c r="E8" s="1" t="s">
        <v>73</v>
      </c>
      <c r="F8" s="1" t="s">
        <v>76</v>
      </c>
      <c r="G8" s="1" t="s">
        <v>80</v>
      </c>
      <c r="H8" s="1" t="s">
        <v>90</v>
      </c>
      <c r="I8" s="1" t="s">
        <v>84</v>
      </c>
    </row>
    <row r="9" spans="1:9">
      <c r="C9" s="1" t="s">
        <v>69</v>
      </c>
      <c r="D9" s="1" t="s">
        <v>65</v>
      </c>
      <c r="E9" s="1" t="s">
        <v>74</v>
      </c>
      <c r="F9" s="1" t="s">
        <v>77</v>
      </c>
      <c r="G9" s="1" t="s">
        <v>81</v>
      </c>
      <c r="I9" s="1" t="s">
        <v>85</v>
      </c>
    </row>
    <row r="10" spans="1:9">
      <c r="C10" s="1" t="s">
        <v>70</v>
      </c>
      <c r="D10" s="1" t="s">
        <v>66</v>
      </c>
      <c r="F10" s="1" t="s">
        <v>78</v>
      </c>
      <c r="I10" s="1" t="s">
        <v>86</v>
      </c>
    </row>
    <row r="11" spans="1:9">
      <c r="B11" s="64" t="s">
        <v>71</v>
      </c>
      <c r="I11" s="1" t="s">
        <v>87</v>
      </c>
    </row>
    <row r="12" spans="1:9">
      <c r="I12" s="1" t="s">
        <v>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</vt:lpstr>
      <vt:lpstr>Table Summary</vt:lpstr>
      <vt:lpstr>Trend 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Giancarlo</dc:creator>
  <cp:lastModifiedBy>Simonetta</cp:lastModifiedBy>
  <cp:lastPrinted>2015-01-26T11:22:45Z</cp:lastPrinted>
  <dcterms:created xsi:type="dcterms:W3CDTF">2014-12-19T15:13:05Z</dcterms:created>
  <dcterms:modified xsi:type="dcterms:W3CDTF">2015-03-16T14:48:59Z</dcterms:modified>
</cp:coreProperties>
</file>