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690" windowWidth="8460" windowHeight="6030" tabRatio="584" firstSheet="35" activeTab="43"/>
  </bookViews>
  <sheets>
    <sheet name="Agosto '09" sheetId="1" r:id="rId1"/>
    <sheet name="settembre '09" sheetId="2" r:id="rId2"/>
    <sheet name="Ottobre '09" sheetId="3" r:id="rId3"/>
    <sheet name="Novembre '09" sheetId="4" r:id="rId4"/>
    <sheet name="Dicembre '09 " sheetId="5" r:id="rId5"/>
    <sheet name="Gennaio '10 " sheetId="6" r:id="rId6"/>
    <sheet name="Febbraio '10 " sheetId="7" r:id="rId7"/>
    <sheet name="Marzo '10 " sheetId="8" r:id="rId8"/>
    <sheet name="Aprile '10" sheetId="9" r:id="rId9"/>
    <sheet name="Maggio '10 " sheetId="10" r:id="rId10"/>
    <sheet name="Giugno '10  " sheetId="11" r:id="rId11"/>
    <sheet name="Luglio '10" sheetId="12" r:id="rId12"/>
    <sheet name="Agosto '10" sheetId="13" r:id="rId13"/>
    <sheet name="Settembre '10" sheetId="14" r:id="rId14"/>
    <sheet name="Ottobre '10" sheetId="15" r:id="rId15"/>
    <sheet name="Novembre '10" sheetId="16" r:id="rId16"/>
    <sheet name="Dicembre '10" sheetId="17" r:id="rId17"/>
    <sheet name="Gennaio '11" sheetId="18" r:id="rId18"/>
    <sheet name="Febbraio '11" sheetId="19" r:id="rId19"/>
    <sheet name="Marzo '11" sheetId="20" r:id="rId20"/>
    <sheet name="Aprile '11" sheetId="21" r:id="rId21"/>
    <sheet name="Maggio '11" sheetId="22" r:id="rId22"/>
    <sheet name="Giugno '11" sheetId="23" r:id="rId23"/>
    <sheet name="Luglio '11" sheetId="24" r:id="rId24"/>
    <sheet name="Agosto '11" sheetId="25" r:id="rId25"/>
    <sheet name="Settembre '11" sheetId="26" r:id="rId26"/>
    <sheet name="Ottobre '11" sheetId="27" r:id="rId27"/>
    <sheet name="Novembre '11" sheetId="28" r:id="rId28"/>
    <sheet name="Dicembre '11" sheetId="29" r:id="rId29"/>
    <sheet name="Gennaio '12" sheetId="30" r:id="rId30"/>
    <sheet name="Febbraio '12" sheetId="31" r:id="rId31"/>
    <sheet name="Marzo '12" sheetId="32" r:id="rId32"/>
    <sheet name="Aprile '12" sheetId="33" r:id="rId33"/>
    <sheet name="Maggio '12" sheetId="34" r:id="rId34"/>
    <sheet name="Giugno '12" sheetId="35" r:id="rId35"/>
    <sheet name="Luglio '12" sheetId="36" r:id="rId36"/>
    <sheet name="Agosto '12" sheetId="37" r:id="rId37"/>
    <sheet name="Settembre '12" sheetId="38" r:id="rId38"/>
    <sheet name="Ottobre '12" sheetId="39" r:id="rId39"/>
    <sheet name="Novembre '12" sheetId="40" r:id="rId40"/>
    <sheet name="Dicembre '12" sheetId="41" r:id="rId41"/>
    <sheet name="Gennaio '13" sheetId="42" r:id="rId42"/>
    <sheet name="Febbraio '13" sheetId="43" r:id="rId43"/>
    <sheet name="Marzo '13" sheetId="44" r:id="rId44"/>
  </sheets>
  <externalReferences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xlnm.Print_Area" localSheetId="8">'Aprile ''10'!$A$1:$E$38</definedName>
    <definedName name="_xlnm.Print_Area" localSheetId="6">'Febbraio ''10 '!$A$1:$E$41</definedName>
    <definedName name="_xlnm.Print_Area" localSheetId="10">'Giugno ''10  '!$A$1:$H$42</definedName>
    <definedName name="_xlnm.Print_Area" localSheetId="9">'Maggio ''10 '!$A$1:$E$39</definedName>
    <definedName name="_xlnm.Print_Area" localSheetId="7">'Marzo ''10 '!$A$1:$E$38</definedName>
  </definedNames>
  <calcPr calcMode="autoNoTable" fullCalcOnLoad="1" iterate="1" iterateCount="100" iterateDelta="0.001"/>
</workbook>
</file>

<file path=xl/comments2.xml><?xml version="1.0" encoding="utf-8"?>
<comments xmlns="http://schemas.openxmlformats.org/spreadsheetml/2006/main">
  <authors>
    <author>Annalisa Mangiacavalli</author>
  </authors>
  <commentList>
    <comment ref="C4" authorId="0">
      <text>
        <r>
          <rPr>
            <b/>
            <sz val="9"/>
            <rFont val="Tahoma"/>
            <family val="2"/>
          </rPr>
          <t>Annalisa Mangiacavalli:</t>
        </r>
        <r>
          <rPr>
            <sz val="9"/>
            <rFont val="Tahoma"/>
            <family val="2"/>
          </rPr>
          <t xml:space="preserve">
Compresi 290 ILS (pari a € 56,00 in valuta di Tel Aviv)</t>
        </r>
      </text>
    </comment>
    <comment ref="C57" authorId="0">
      <text>
        <r>
          <rPr>
            <b/>
            <sz val="9"/>
            <rFont val="Tahoma"/>
            <family val="2"/>
          </rPr>
          <t>Annalisa Mangiacavalli:
Compresi 290 ILS (pari a € 56,00 in valuta di Tel Aviv)</t>
        </r>
      </text>
    </comment>
    <comment ref="C7" authorId="0">
      <text>
        <r>
          <rPr>
            <b/>
            <sz val="9"/>
            <rFont val="Tahoma"/>
            <family val="2"/>
          </rPr>
          <t>Annalisa Mangiacavalli:</t>
        </r>
        <r>
          <rPr>
            <sz val="9"/>
            <rFont val="Tahoma"/>
            <family val="2"/>
          </rPr>
          <t xml:space="preserve">
Compresi 290 ILS (pari a € 56,00 in valuta di Tel Aviv)</t>
        </r>
      </text>
    </comment>
  </commentList>
</comments>
</file>

<file path=xl/sharedStrings.xml><?xml version="1.0" encoding="utf-8"?>
<sst xmlns="http://schemas.openxmlformats.org/spreadsheetml/2006/main" count="3343" uniqueCount="824">
  <si>
    <t>Saldo iniziale</t>
  </si>
  <si>
    <t>Data</t>
  </si>
  <si>
    <t>Entrate</t>
  </si>
  <si>
    <t>Uscite</t>
  </si>
  <si>
    <t>Saldo finale</t>
  </si>
  <si>
    <t>Descrizione</t>
  </si>
  <si>
    <t>Quotidiano</t>
  </si>
  <si>
    <t>Cassa settembre 2009</t>
  </si>
  <si>
    <t>FT. 086 - MARCO MARI</t>
  </si>
  <si>
    <t>Raccomandate</t>
  </si>
  <si>
    <t xml:space="preserve">Spese settembre Citino </t>
  </si>
  <si>
    <t>Rimborso spese settembre Vincenzetti</t>
  </si>
  <si>
    <t>acqua x ufficio</t>
  </si>
  <si>
    <t>DìperDì</t>
  </si>
  <si>
    <t>DìxDì (spesa x ufficio)</t>
  </si>
  <si>
    <t>Reso anticipo note spese Rumore Salvatore</t>
  </si>
  <si>
    <t>Rismborso spese settembre Vincenzetti</t>
  </si>
  <si>
    <t>Prelievo contante da Unicredit</t>
  </si>
  <si>
    <t>Cassa ottobre 2009</t>
  </si>
  <si>
    <t>Uilcom  U.I.L. - Ufficio vertenze pratica Vadruccio</t>
  </si>
  <si>
    <t>La Nuova Tacheliografica</t>
  </si>
  <si>
    <t>Raccomandata</t>
  </si>
  <si>
    <t>Marco Mari Elettricità</t>
  </si>
  <si>
    <t>Visura Camerale</t>
  </si>
  <si>
    <t>Rimborso spese Vincenzetti mese di ottobre 2009</t>
  </si>
  <si>
    <t>Supermercato "dìperdì"</t>
  </si>
  <si>
    <t>Biglietti ATM</t>
  </si>
  <si>
    <t>Vodafone Gestioni S.p.A.</t>
  </si>
  <si>
    <t>Milano</t>
  </si>
  <si>
    <t>Rimborso spese Bedeschi mese di settembre 2009</t>
  </si>
  <si>
    <t>Rimborso spese Bedeschi mese di ottobre 2009</t>
  </si>
  <si>
    <t>Audiovideo 2000 S.r.l.</t>
  </si>
  <si>
    <t>Centro Tim Aprea</t>
  </si>
  <si>
    <t>Cassa novembre 2009</t>
  </si>
  <si>
    <t>Comune Milano Polizia Munic. Verbali</t>
  </si>
  <si>
    <t>Rimborso spese Vincenzetti mese di novembre 2009</t>
  </si>
  <si>
    <t>Maco Mari Elettricità</t>
  </si>
  <si>
    <t>Acquisto biglietti per ospiti - Spese di rappresentanza</t>
  </si>
  <si>
    <t>Uil - Ufficio Vertenze</t>
  </si>
  <si>
    <t>Cassa dicembre 2009</t>
  </si>
  <si>
    <t>Rimborso spese Vincenzetti mese di dicembre 2009</t>
  </si>
  <si>
    <t>CD Milano</t>
  </si>
  <si>
    <t>Camera di Commercio</t>
  </si>
  <si>
    <t>Bollettino posta per "Az. Contr. Pubblica"</t>
  </si>
  <si>
    <t>Bollettino posta per "Tesoreria Prov. Dello Stato"</t>
  </si>
  <si>
    <t xml:space="preserve">Chinelli per chiavi </t>
  </si>
  <si>
    <t>Cavit</t>
  </si>
  <si>
    <t>Metalia Due sas</t>
  </si>
  <si>
    <t>Rimborso spese Bedeschi mese di dicembre 2009</t>
  </si>
  <si>
    <t>Francobolli</t>
  </si>
  <si>
    <t>Cassa gennaio 2010</t>
  </si>
  <si>
    <t>Fototessere Bettini / Pelliccione per Visti</t>
  </si>
  <si>
    <t>Acquisto F. Busatto</t>
  </si>
  <si>
    <t>Anto - Spesa DixDi</t>
  </si>
  <si>
    <t>Ft. Techne di 762. 600 da prelevare e dare avale</t>
  </si>
  <si>
    <t>Saldo iniziale Complessivo</t>
  </si>
  <si>
    <t>Saldo iniziale €</t>
  </si>
  <si>
    <t>Saldo finale €</t>
  </si>
  <si>
    <t>Saldo finale  Complessivo</t>
  </si>
  <si>
    <t>Inclusi 290ILS pari a €</t>
  </si>
  <si>
    <t>Gennaio</t>
  </si>
  <si>
    <t>SALDO RISULTANTE DA CASSA</t>
  </si>
  <si>
    <t>DA GIUSTIFICARE</t>
  </si>
  <si>
    <t>Ft. Techne di 762. (Pagata per 162 da cassa per 600 con soldi di Vale. Da reintegrare cassa e restituire a Vale)</t>
  </si>
  <si>
    <t>Cassa febbraio 2010</t>
  </si>
  <si>
    <t>Assegno prelievo contante su UCG</t>
  </si>
  <si>
    <t>fattura CDC pagata contanti</t>
  </si>
  <si>
    <t>multa vadruccio</t>
  </si>
  <si>
    <t>Multa Bettini (Da addebitare)</t>
  </si>
  <si>
    <t>Commissioni pag  bollettini multe</t>
  </si>
  <si>
    <t>Audiovideo 2000 - SIM per SVILUPPO schede mobile</t>
  </si>
  <si>
    <t>Spesa DiXDI</t>
  </si>
  <si>
    <t>Pg. Fattura M. Mari  032</t>
  </si>
  <si>
    <t>Nuova Tachigrafica</t>
  </si>
  <si>
    <t>Buffetti</t>
  </si>
  <si>
    <t>Contante ritornato da prelievo effettuato all'estero da A- Pelliccione</t>
  </si>
  <si>
    <t>giornali fino al 19 febbraio</t>
  </si>
  <si>
    <t>Anticipo Antonella di 44,9:
- raccomnadata 5 feb. € 3,9
- giornali fino al 19 febbraio</t>
  </si>
  <si>
    <t>Anticipo Giornali x Antonella da lun 22</t>
  </si>
  <si>
    <t>Cassa marzo 2010</t>
  </si>
  <si>
    <t>Raccomandata Antonella</t>
  </si>
  <si>
    <t>Raccomandate 770 + CUD Antonella</t>
  </si>
  <si>
    <t>Raccomandata INPS</t>
  </si>
  <si>
    <t>Fattura CDC</t>
  </si>
  <si>
    <t>Acquisto HW per lavoro filippi</t>
  </si>
  <si>
    <t>Multa</t>
  </si>
  <si>
    <t>Antonella A/R</t>
  </si>
  <si>
    <t>Spesa Anto DiXDi</t>
  </si>
  <si>
    <t xml:space="preserve">CDC </t>
  </si>
  <si>
    <t>NS Vincenzetti</t>
  </si>
  <si>
    <t>NS Bedeschi</t>
  </si>
  <si>
    <t>Prelievo da CC UCG tramite assegno</t>
  </si>
  <si>
    <t>Cassa aprile 2010</t>
  </si>
  <si>
    <t>raccomandate</t>
  </si>
  <si>
    <t>elettricista</t>
  </si>
  <si>
    <t>Giornali di Marzo (consegnati 150 ad Anto per 2/4 + 6/4)</t>
  </si>
  <si>
    <t>Pagamento F23</t>
  </si>
  <si>
    <t>Acquisto Libro x Tecnici</t>
  </si>
  <si>
    <t>Spesa DiXDi</t>
  </si>
  <si>
    <t>Raccomandata A/R</t>
  </si>
  <si>
    <t>Tacheliografia per stampe</t>
  </si>
  <si>
    <t>Cassa</t>
  </si>
  <si>
    <t>raccomandate+ Marca Bollo 1,81</t>
  </si>
  <si>
    <t>Pranzo per ospiti</t>
  </si>
  <si>
    <t>Rinfresco ospiti</t>
  </si>
  <si>
    <t>Lampadine</t>
  </si>
  <si>
    <t>Prelievo Assegno</t>
  </si>
  <si>
    <t>nuova tachilegrafia</t>
  </si>
  <si>
    <t>giornali aprile</t>
  </si>
  <si>
    <t>Pasticcini ospiti gg 4+ 5 maggio (ft da ricevere a fine mese)</t>
  </si>
  <si>
    <t>David Note Spese</t>
  </si>
  <si>
    <t>spesa anto</t>
  </si>
  <si>
    <t xml:space="preserve">Marche da bollo </t>
  </si>
  <si>
    <t>Pasticceria</t>
  </si>
  <si>
    <t>Acqua</t>
  </si>
  <si>
    <t>INAIL</t>
  </si>
  <si>
    <t>Pg. Marco Mari</t>
  </si>
  <si>
    <t>Cassa giugno 2010</t>
  </si>
  <si>
    <t>Cassa maggio 2010</t>
  </si>
  <si>
    <t>Raccomandate Antonella</t>
  </si>
  <si>
    <t>Cassa luglio 2010</t>
  </si>
  <si>
    <t>Idraulico</t>
  </si>
  <si>
    <t>giornali</t>
  </si>
  <si>
    <t>ricariche tim,</t>
  </si>
  <si>
    <t>NS Bedeschi Aprile + Maggio</t>
  </si>
  <si>
    <t>Ns. Vincenzetti Maggio</t>
  </si>
  <si>
    <t>Spesa Di x Di antonella</t>
  </si>
  <si>
    <t>succhi frutta per ospiti</t>
  </si>
  <si>
    <t>di x di</t>
  </si>
  <si>
    <t>focaccia</t>
  </si>
  <si>
    <t>millionaire giornale</t>
  </si>
  <si>
    <t>Rimborso spese David</t>
  </si>
  <si>
    <t>prelievo assegno</t>
  </si>
  <si>
    <t>Rimborso spese Vale Maggio</t>
  </si>
  <si>
    <t>Pranzo ospiti PCS - Tramezzino</t>
  </si>
  <si>
    <t>Giustificativo -&gt; su file giornali del prossimo mese</t>
  </si>
  <si>
    <t>Nota spesa € 320 ma rimborsati € 250 al 29/06</t>
  </si>
  <si>
    <t>Rimborso spese Vale Giugno</t>
  </si>
  <si>
    <t>Catering da 15 al 18 giugno (Ft Ranieri)</t>
  </si>
  <si>
    <t>Nota spesa David del mese di giugno (seconda tranche)</t>
  </si>
  <si>
    <t>Dì per Dì Antonella</t>
  </si>
  <si>
    <t>Raccomandata INAIL</t>
  </si>
  <si>
    <t>giornali mese di giugno</t>
  </si>
  <si>
    <t>Ft Marco Mari</t>
  </si>
  <si>
    <t>Spese conciliazione sindacale</t>
  </si>
  <si>
    <t>Nota spesa Vale (aggiunta al mese di giugno)</t>
  </si>
  <si>
    <t>Cartotecnica (cartoleria – fogli lucidi trasparenti)</t>
  </si>
  <si>
    <t>Busatto x acquisto materiale informatico</t>
  </si>
  <si>
    <t>Pelliccione</t>
  </si>
  <si>
    <t>succhi di frutta per CDA</t>
  </si>
  <si>
    <t>Prelievo assegno</t>
  </si>
  <si>
    <t>Rimborso spese David luglio</t>
  </si>
  <si>
    <t>Pasticceria Ranieri</t>
  </si>
  <si>
    <t>TIM (telefoni riparati)</t>
  </si>
  <si>
    <t>Spesa Anto Dì x Dì</t>
  </si>
  <si>
    <t>in cassa</t>
  </si>
  <si>
    <t>DELTA</t>
  </si>
  <si>
    <t>Cassa agosto 2010</t>
  </si>
  <si>
    <t>Giornali luglio</t>
  </si>
  <si>
    <t>al giorno 04/08</t>
  </si>
  <si>
    <t>Raccomandata Inail</t>
  </si>
  <si>
    <t>Cassa settembre 2010</t>
  </si>
  <si>
    <t>Pelliccione da nota spese luglio - Tunisia</t>
  </si>
  <si>
    <t>al giorno 31/08</t>
  </si>
  <si>
    <t>Raccomandata CSH&amp;MPS</t>
  </si>
  <si>
    <t>Taxi ospiti Vietnam</t>
  </si>
  <si>
    <t>Coffee break ospiti - Vietnam (Moscova 7 snc)</t>
  </si>
  <si>
    <t>Cartoleria Gambardella (Ft 261)</t>
  </si>
  <si>
    <t>Valuta</t>
  </si>
  <si>
    <t>Causale</t>
  </si>
  <si>
    <t>ILS</t>
  </si>
  <si>
    <t>Movimentazione</t>
  </si>
  <si>
    <t>Importo</t>
  </si>
  <si>
    <t>USD</t>
  </si>
  <si>
    <t>GBP</t>
  </si>
  <si>
    <t>OMR</t>
  </si>
  <si>
    <t>CZK</t>
  </si>
  <si>
    <t>Busatto + Luppi</t>
  </si>
  <si>
    <t>151 CZK Busatto 23/06/2010</t>
  </si>
  <si>
    <t>100 CZK Luppi 23/06/2010</t>
  </si>
  <si>
    <t>35,9 OMR Pelliccione 13/05/2010</t>
  </si>
  <si>
    <t xml:space="preserve">146 USD Pelliccione 27/05/2010 </t>
  </si>
  <si>
    <t>Bettini</t>
  </si>
  <si>
    <t>40 GBP Bettini 17/04/2010</t>
  </si>
  <si>
    <t>Dhiram Marocco</t>
  </si>
  <si>
    <t>170 Dirham Bettini 04/04/2010</t>
  </si>
  <si>
    <t>Giornali mese di agosto</t>
  </si>
  <si>
    <t>Cartoleria (Attack)</t>
  </si>
  <si>
    <t>Dolce Bio (acqua per ospiti SudAfricani)</t>
  </si>
  <si>
    <t>Spesa DiXdi</t>
  </si>
  <si>
    <t>Pagamento Multa</t>
  </si>
  <si>
    <t>Biglietti Treni per Filippi</t>
  </si>
  <si>
    <t xml:space="preserve"> Marzo 2010</t>
  </si>
  <si>
    <t>Avanzo Bettini da NS Bettini marzo</t>
  </si>
  <si>
    <t>SGD (Dollari Singaporesi)</t>
  </si>
  <si>
    <t>In possesso di Elisabetta</t>
  </si>
  <si>
    <t>Cassa ottobre 2010</t>
  </si>
  <si>
    <t>Acquisto CD Milano City (Mini Hub 7P USB Aliment)</t>
  </si>
  <si>
    <t>Darty (Acquisto 2 Chiavette USB)</t>
  </si>
  <si>
    <t>Giornali mese di settembre</t>
  </si>
  <si>
    <t>Raccomandata Resi Informatica</t>
  </si>
  <si>
    <t>Piante e Fiori</t>
  </si>
  <si>
    <t>Prelievo</t>
  </si>
  <si>
    <t xml:space="preserve">Dì x Dì </t>
  </si>
  <si>
    <t>Marco Mari Ft. 09</t>
  </si>
  <si>
    <t>Pasticceria Ranieri (ospiti Israele)</t>
  </si>
  <si>
    <t>Dolce Bio (ospiti Israele)</t>
  </si>
  <si>
    <t>Bar Moscova 7 (coffee break giorni 6/7 ottobre)</t>
  </si>
  <si>
    <t>Corriere UPS</t>
  </si>
  <si>
    <t>Dì x Dì</t>
  </si>
  <si>
    <t>Rimborso NS Vincenzetti Settembre</t>
  </si>
  <si>
    <t>Pasticceria Ranieri (Ft 108)</t>
  </si>
  <si>
    <t>Oneri Doganali per ordine Bedeschi 397/10</t>
  </si>
  <si>
    <t>Cassa novembre 2010</t>
  </si>
  <si>
    <t>Giornali mese di ottobre</t>
  </si>
  <si>
    <t>Dolce Bio (pranzo clienti)</t>
  </si>
  <si>
    <t>QAR</t>
  </si>
  <si>
    <t>Da nota spesa di Ottobre</t>
  </si>
  <si>
    <t>Bettini da NS ottobre (prelievo)</t>
  </si>
  <si>
    <t>Rimborso NS Vincenzetti Ottobre</t>
  </si>
  <si>
    <t>Corriere</t>
  </si>
  <si>
    <t>Spese Doganali India x PC restituitoci</t>
  </si>
  <si>
    <t>Spese Postali x acquisto HREG (USA)</t>
  </si>
  <si>
    <t xml:space="preserve"> Marzo 2010+Ottobre 2010</t>
  </si>
  <si>
    <t>Avanzo Bettini da NS Bettini marzo + Avanzo Bettini NS ottobre</t>
  </si>
  <si>
    <t>8 USD in possesso di Elisabetta, 14 USD in nostro possesso</t>
  </si>
  <si>
    <t>Acquisto Casa Editrice Hoepli</t>
  </si>
  <si>
    <t>Raccomandata Telecom</t>
  </si>
  <si>
    <t>Pagamento multa Genova (Cordoni)</t>
  </si>
  <si>
    <t xml:space="preserve">               </t>
  </si>
  <si>
    <t>Cassa dicembre 2010</t>
  </si>
  <si>
    <t>Giornali ottobre</t>
  </si>
  <si>
    <t>Spesa Dì x Dì</t>
  </si>
  <si>
    <t>N° 8 Raccomandate: Business-e, Comune di Catania, Brunei, TFS, Inail, Inail, Fastweb, INPS</t>
  </si>
  <si>
    <t>DHL x Pakistan</t>
  </si>
  <si>
    <t>"Tacco lampo 14" (copia chiave portone)</t>
  </si>
  <si>
    <t xml:space="preserve">Panetteria Sturniolo Francesca (Coffee Break x Revisori) </t>
  </si>
  <si>
    <t>DHL Brunei</t>
  </si>
  <si>
    <t>Raccomandata Ge Capital Services</t>
  </si>
  <si>
    <t>Raccomandata ALD Automotive</t>
  </si>
  <si>
    <t>Rimborso NS Vincenzetti mese di novembre</t>
  </si>
  <si>
    <t>Cassa gennaio 2011</t>
  </si>
  <si>
    <t>Giornali dicembre</t>
  </si>
  <si>
    <t>Bollettino Ansa x smaltimento cartone</t>
  </si>
  <si>
    <t>Raccomandata Prefettura di Milano</t>
  </si>
  <si>
    <t>Trenitalia biglietti</t>
  </si>
  <si>
    <t>Incasso Assegno</t>
  </si>
  <si>
    <t xml:space="preserve">Cellulari </t>
  </si>
  <si>
    <t>Fattura 172 CD Milano City</t>
  </si>
  <si>
    <t>Dolce Bio (coffee break ospiti inglesi)</t>
  </si>
  <si>
    <t>Raccomandata Fastweb</t>
  </si>
  <si>
    <t>Racccomandata ALD Automotive</t>
  </si>
  <si>
    <t>40 GBP consegnate a Bettini 25/01/2011</t>
  </si>
  <si>
    <t>40 GBP riportate da Bettini 17/04/2010</t>
  </si>
  <si>
    <t>Manca giustificativo</t>
  </si>
  <si>
    <t>151 CZK da Busatto 23/06/2010</t>
  </si>
  <si>
    <t>100 CZK da Luppi 23/06/2010</t>
  </si>
  <si>
    <t>14 USD riportati da Bettini ns ottobre</t>
  </si>
  <si>
    <t>Pelliccione+Bettini</t>
  </si>
  <si>
    <t>Rimborso Vincenzetti NS Dicembre</t>
  </si>
  <si>
    <t>Rimborso Bedeschi NS Dicembre</t>
  </si>
  <si>
    <t>Cassa febbraio 2011</t>
  </si>
  <si>
    <t>Fattura n. 341 CD Milano City</t>
  </si>
  <si>
    <t>Fattura n. 348 CD Milano City</t>
  </si>
  <si>
    <t>Fattura n. 14/e/11 La nuova tacheliografica</t>
  </si>
  <si>
    <t>Marche da bollo</t>
  </si>
  <si>
    <t>WON</t>
  </si>
  <si>
    <t>Da nota spesa Luppi dicembre</t>
  </si>
  <si>
    <t>Luppi da NS dicembre</t>
  </si>
  <si>
    <t>Biglietti Stadio per ospiti Arabia Saudita</t>
  </si>
  <si>
    <t>51 USD riportati da Pelliccione ns dicembre</t>
  </si>
  <si>
    <t>Mancia portiere</t>
  </si>
  <si>
    <t>Dolce Bio (ospiti Arabia Saudita)</t>
  </si>
  <si>
    <t>Moscova 7 (ospiti Arabia Saudita)</t>
  </si>
  <si>
    <t>Quotidiani mese Gennaio</t>
  </si>
  <si>
    <t>Pizza ospiti Arabia Saudita</t>
  </si>
  <si>
    <t>Biglietti treno Filippi</t>
  </si>
  <si>
    <t>Spese doganali Memory Upgrade</t>
  </si>
  <si>
    <t>DHL</t>
  </si>
  <si>
    <t>Pranzo ospiti (Tramezzino.it)</t>
  </si>
  <si>
    <t>Fattura CDC Point</t>
  </si>
  <si>
    <t>Da nota spesa Vincenzetti mese di gennaio</t>
  </si>
  <si>
    <t>4,40 GBP restituite da Bettini 17/02/2011</t>
  </si>
  <si>
    <t>In realtà ci riporta GBP 8 (aziendali 4,40 + suoi personali)</t>
  </si>
  <si>
    <t>Dolce Bio (x ospiti Nice)</t>
  </si>
  <si>
    <t>Tramezzino Pranzo ospiti</t>
  </si>
  <si>
    <t xml:space="preserve"> </t>
  </si>
  <si>
    <t>Cassa marzo 2011</t>
  </si>
  <si>
    <t>Cassa aprile 2011</t>
  </si>
  <si>
    <t>Acquisto quotidiani mese di febbraio</t>
  </si>
  <si>
    <t>Fattura Telecom</t>
  </si>
  <si>
    <t>Ricarica SIM Busatto x Test</t>
  </si>
  <si>
    <t>Rimborso nota spese Vincenzetti Gennaio</t>
  </si>
  <si>
    <t>Dolce Bio (ospiti)</t>
  </si>
  <si>
    <t>Spesa Dì per Dì</t>
  </si>
  <si>
    <t>Raccomandate Mangiacavalli e Valentini</t>
  </si>
  <si>
    <t>Biglietti Trenitalia x Filippi</t>
  </si>
  <si>
    <t>Raccomandata Comando Generale dei Carabinieri</t>
  </si>
  <si>
    <t>Raccomandata Immobiliare del Prione</t>
  </si>
  <si>
    <t>Raccomandata Axus Italiana</t>
  </si>
  <si>
    <t>Fattura n. 1049 CD Milano City</t>
  </si>
  <si>
    <t>Fattura n. 85 Bar Moscova 7</t>
  </si>
  <si>
    <t>Dì per Dì</t>
  </si>
  <si>
    <t>Biglietti Trenitalia x Filippi e Mazzeo</t>
  </si>
  <si>
    <t>Biglietti Trenitalia x Luzzani</t>
  </si>
  <si>
    <t>Raccomandate - Certificazioni lavoro autonomo</t>
  </si>
  <si>
    <t>Pagamento multe</t>
  </si>
  <si>
    <t>Certificato Camera di Commercio</t>
  </si>
  <si>
    <t>Marca da bollo Busatto</t>
  </si>
  <si>
    <t>Project Export - Ritiro visti UZK</t>
  </si>
  <si>
    <t>Biglietti Trenitalia Ft. n. 62</t>
  </si>
  <si>
    <t>Fnac Ft. 8/616859</t>
  </si>
  <si>
    <t>Rimborso Nota Spesa Bedeschi mese di febbraio</t>
  </si>
  <si>
    <t>Rimborso Nota Spesa Vincenzetti mese di febbraio</t>
  </si>
  <si>
    <t>Pagamento Equitalia x Tassa Automobilistica 2005</t>
  </si>
  <si>
    <t>Acquisto quotidiani mese di marzo</t>
  </si>
  <si>
    <t>Acquisto francobolli in Posta</t>
  </si>
  <si>
    <t>Spesa DìxDì - Ft. 1637/296</t>
  </si>
  <si>
    <t xml:space="preserve">Pagamento multa Vincenzetti </t>
  </si>
  <si>
    <t>Spesa DìxDì - Fattura 1637/347</t>
  </si>
  <si>
    <t>Cassa maggio 2011</t>
  </si>
  <si>
    <t>Cassa giugno 2011</t>
  </si>
  <si>
    <t>Acquisto quotidiani mese di aprile</t>
  </si>
  <si>
    <t>Prelievo con Assegno</t>
  </si>
  <si>
    <t>Raccomandata ALD per comunicazione data sinistro Banfi (11/03/2011)</t>
  </si>
  <si>
    <t>Panetteria Sturniolo per coffee break USA</t>
  </si>
  <si>
    <t>Dolce Bio - coffee break USA</t>
  </si>
  <si>
    <t>Dì per Dì - Ft. 1637/410</t>
  </si>
  <si>
    <t>Rimborso nota spese Vincenzetti Aprile</t>
  </si>
  <si>
    <t xml:space="preserve">Taxi x Russo e Ornaghi </t>
  </si>
  <si>
    <t>Pagamento n. 2 multe Vincenzetti</t>
  </si>
  <si>
    <t>Raccomandata Polizia Buccinasco</t>
  </si>
  <si>
    <t>Cassa luglio 2011</t>
  </si>
  <si>
    <t>Cassa agosto 2011</t>
  </si>
  <si>
    <t>Cassa settembre 2011</t>
  </si>
  <si>
    <t>Pagamento fattura n. 10 Sturniolo Panetteria</t>
  </si>
  <si>
    <t>Spesa Dì per Dì - Ft. 1637/433</t>
  </si>
  <si>
    <t>Foto Time x regalo ospiti USA</t>
  </si>
  <si>
    <t>Spesa Dì per Dì - Ft. 1637/436</t>
  </si>
  <si>
    <t>Polizza AXA</t>
  </si>
  <si>
    <t>Pagamento ft. 036 Marco Mari</t>
  </si>
  <si>
    <t>Acquisto quotidiani mese di maggio</t>
  </si>
  <si>
    <t>Spese doganali per Amazon</t>
  </si>
  <si>
    <t>Pagamento fattura CDC Point n. 2082</t>
  </si>
  <si>
    <t>Pagamento scontrino n. 0005 "Giardino del Frutto" x ospiti turchi</t>
  </si>
  <si>
    <t>Pagamento fattura n. 14 Panetteria Sturniolo x ospiti turchi</t>
  </si>
  <si>
    <t>Pagamento multe Vincenzetti (5 multe)</t>
  </si>
  <si>
    <t xml:space="preserve">Pagamento fattura n. 1637 Dì x Dì </t>
  </si>
  <si>
    <t>Pagamento fattura n. 15 Panetteria Sturniolo x ospiti turchi</t>
  </si>
  <si>
    <t>Taxi x Equitalia</t>
  </si>
  <si>
    <t>Pagamento Equitalia Esatri</t>
  </si>
  <si>
    <t>Panetteria Sturniolo scontrino 00529 x ospiti turchi (relativo a Ft. 16)</t>
  </si>
  <si>
    <t>Pagamento Ft. 16 Panetteria Sturniolo (15 € pagati con scontrino del 22/06)</t>
  </si>
  <si>
    <t>Pagamento Ft. 10 "Moscova 25" ospiti turchi</t>
  </si>
  <si>
    <t>Rimborso NS Bedeschi e Vincenzetti mese di maggio</t>
  </si>
  <si>
    <t>Pagamento fattura n. 17 Panetteria Sturniolo x ospiti turchi</t>
  </si>
  <si>
    <t>Pagamento Ft. 2238 CD Milano City</t>
  </si>
  <si>
    <t>Pagamento Ft. 11 "Moscova 25" ospite messicano</t>
  </si>
  <si>
    <t>Pagamento Scontrino 0028 Panetteria Sturniolo</t>
  </si>
  <si>
    <t>Pagamento Scontrino 8 Real Pizza</t>
  </si>
  <si>
    <t>Pagamento Ft. 1637/564 Dì x Dì</t>
  </si>
  <si>
    <t>Rimborso spese Vincenzetti giugno</t>
  </si>
  <si>
    <t>Pagamento Ft. 806 Lion's Computers</t>
  </si>
  <si>
    <t>Panetteria Sturniolo Scontrino 0017</t>
  </si>
  <si>
    <t>Panetteria Sturniolo Scontrino 0042</t>
  </si>
  <si>
    <t>Acquisto quotidiani mese di giugno</t>
  </si>
  <si>
    <t>Pagamento Ft. 1637/591 Dì x Dì</t>
  </si>
  <si>
    <t>Pagamento biglietti LeNord (12 biglietti x € 6,10 l'uno)</t>
  </si>
  <si>
    <t xml:space="preserve">Rimborso multa Luppi </t>
  </si>
  <si>
    <t>Pagamento multa Vincenzetti</t>
  </si>
  <si>
    <t>Pagamento Metalia Due Sas - Scontrino 2</t>
  </si>
  <si>
    <t>Pagamento Marco Mari - Scontrino 0004</t>
  </si>
  <si>
    <t>Pagamento Ft. 20 "Panetteria Sturniolo"</t>
  </si>
  <si>
    <t>Rimborso spese Bedeschi giugno</t>
  </si>
  <si>
    <t>Pagamento Ft. 2433 CD Milano City</t>
  </si>
  <si>
    <t>Pagamento Ft. 21 "Panetteria Sturniolo"</t>
  </si>
  <si>
    <t>Raccomandate (Inail, Inail e Axus)</t>
  </si>
  <si>
    <t>Pagamento Ft. 1637/633 Dì per Dì</t>
  </si>
  <si>
    <t>Pagamento SDA x spedizione Oman</t>
  </si>
  <si>
    <t>Acquisto quotidiani mese di luglio</t>
  </si>
  <si>
    <t>Pagamento Ft. 7/C + Ft. 8/C "Stefal"</t>
  </si>
  <si>
    <t>Rimborso Vincenzetti NS Luglio</t>
  </si>
  <si>
    <t>Rimborso Bedeschi NS Luglio</t>
  </si>
  <si>
    <t>Pagamento "Real Pizza" Ricevuta n. 168 - Pranzo ospiti</t>
  </si>
  <si>
    <t>Biglietto metropolitana x Lucia (Negozio Pineider)</t>
  </si>
  <si>
    <t>Pagamento Ft. Dì x Dì n. 1637/661</t>
  </si>
  <si>
    <t>Mancia portinaia</t>
  </si>
  <si>
    <t>Mancia impresa pulizie</t>
  </si>
  <si>
    <t>Cassa ottobre 2011</t>
  </si>
  <si>
    <t>Prelievo con assegno</t>
  </si>
  <si>
    <t xml:space="preserve">Rimborso Vincenzetti NS Agosto </t>
  </si>
  <si>
    <t xml:space="preserve">Taxi Capaldo </t>
  </si>
  <si>
    <t>Real Brasilian</t>
  </si>
  <si>
    <t>Real 21 da Scarafile + Real 35 da Pelliccione</t>
  </si>
  <si>
    <t xml:space="preserve">Da note spese Scarafile + Pelliccione luglio </t>
  </si>
  <si>
    <t>CHF</t>
  </si>
  <si>
    <t>Da nota spese Cordoni luglio</t>
  </si>
  <si>
    <t>CHF 7,90 da Cordoni</t>
  </si>
  <si>
    <t>Pagamento Ft. 1637/706 Dì x Dì</t>
  </si>
  <si>
    <t>Acquisto quotidiani mese di agosto</t>
  </si>
  <si>
    <t>Pagamento Scontrino n. 04322 Panetteria Sturniolo</t>
  </si>
  <si>
    <t xml:space="preserve">Rimborso Bedeschi NS Agosto </t>
  </si>
  <si>
    <t>Raccomandata Polizia Municipale MI (decurtazione punti Russo)</t>
  </si>
  <si>
    <t>Pagamento Fedex ricevuta n. 1731156 - Oneri doganali</t>
  </si>
  <si>
    <t>Ft. CD Milano City n. 2920</t>
  </si>
  <si>
    <t>Pagamento "Panetteria Sturniolo" Scontrino n. 05441</t>
  </si>
  <si>
    <t>Pagamento Ft. 1637/785 Dì x Dì</t>
  </si>
  <si>
    <t>Pagamento "Dolce Bio" Scontrino n. 0010</t>
  </si>
  <si>
    <t>Cassa novembre 2011</t>
  </si>
  <si>
    <t>Pagamento Scontrino n. 0010 "Dolce Bio"</t>
  </si>
  <si>
    <t>Pagamento Scontrino n. 0012 "Dolce Bio"</t>
  </si>
  <si>
    <t>Pagamento "Panetteria Sturniolo" Scontrini n. 05870 + n. 05881</t>
  </si>
  <si>
    <t>Acquisto SIM Vodafone</t>
  </si>
  <si>
    <t>Pagamento Ft. 1637/803 Dì x Dì</t>
  </si>
  <si>
    <t>Pagamento Scontrino n. 0003  "Marco Mari"</t>
  </si>
  <si>
    <t>Pagamento "Panetteria Sturniolo" Scontrino n. 06041</t>
  </si>
  <si>
    <t xml:space="preserve">8 USD riportati da Russo NS settembre </t>
  </si>
  <si>
    <t>51 USD riportati da Pelliccione NS dicembre</t>
  </si>
  <si>
    <t>14 USD riportati da Bettini NS ottobre</t>
  </si>
  <si>
    <t>Dati USD 219 a Pelliccione 29/09/11</t>
  </si>
  <si>
    <t>Russo</t>
  </si>
  <si>
    <t>Pagamento Ft. TIM 165196 x apparato wireless</t>
  </si>
  <si>
    <t>Pagamento "Piante e Fiori" Fattura 96/AA</t>
  </si>
  <si>
    <t>Pagamento "Ferramenta Chinelli" Scontrino n. 2</t>
  </si>
  <si>
    <t>Rimborso Vincenzetti - Nota Spese Settembre</t>
  </si>
  <si>
    <t>Acquisto quotidiani mese di settembre</t>
  </si>
  <si>
    <t>"La nuova tacheliografica" Scontrino n. 2</t>
  </si>
  <si>
    <t>Pagamento Ft. 1637/850 Dì x Dì</t>
  </si>
  <si>
    <t>Raccomandate Inail</t>
  </si>
  <si>
    <t>Pagamento Ft. 164 Trenitalia</t>
  </si>
  <si>
    <t>Pagamento "Panetteria Sturniolo" IVA x Fattura n. 26 (scontrini mese di settembre)</t>
  </si>
  <si>
    <t>Pagamento oneri doganali SDA - ordine Bedeschi</t>
  </si>
  <si>
    <t>Pagamento oneri doganali SDA - ordine Vincenzetti</t>
  </si>
  <si>
    <t>Raccomandata Barzanò&amp;Zanardo</t>
  </si>
  <si>
    <t>Pagamento Scontrino n. 0003 Marco Mari</t>
  </si>
  <si>
    <t>Pagamento Ft. N. 29 "Panetteria Sturniolo"</t>
  </si>
  <si>
    <t>Rimborso Nota Spese Vincenzetti Ottobre</t>
  </si>
  <si>
    <t>Taxi per clienti egiziani</t>
  </si>
  <si>
    <t>Pagamento "Panetteria Sturniolo" Scontrino n. 00299</t>
  </si>
  <si>
    <t>Dolce Bio Scontrino 0012</t>
  </si>
  <si>
    <t>Pagamento quotidiani Mese di Ottobre</t>
  </si>
  <si>
    <t>Pagamento Scontrini Marco Mari n.0012 del 31/10/11 e n. 0012 del 10/11/11</t>
  </si>
  <si>
    <t>Riconsegnati da de Giovanni (NS ottobre) 11/11/11</t>
  </si>
  <si>
    <t>de Giovanni</t>
  </si>
  <si>
    <t>Scontrino n. 0004 e n. 0005 Metalia Due Sas</t>
  </si>
  <si>
    <t>perché credito VS Vale € 10</t>
  </si>
  <si>
    <t xml:space="preserve">Acquisto n. 2 Marche da bollo </t>
  </si>
  <si>
    <t>Riconsegnati da Pelliccione (NS ottobre) 17/11/11</t>
  </si>
  <si>
    <t>Oneri Doganali x ODA Amazon 622/11 (FT. DbjWbyWjN01)</t>
  </si>
  <si>
    <t>Taxi x Valeriano</t>
  </si>
  <si>
    <t>Rimborso Nota Spese Bedeschi Ottobre</t>
  </si>
  <si>
    <t>Cassa dicembre 2011</t>
  </si>
  <si>
    <t>Pag. FT. Stefal n. 14/C</t>
  </si>
  <si>
    <t>Pag. Scontrino Metalia Due Sas n. 0010</t>
  </si>
  <si>
    <t>Raccomandata Vodafone Omintel</t>
  </si>
  <si>
    <t>Pag. FT. La Rinascente n. 84560</t>
  </si>
  <si>
    <t>Rimborso NS Vincenzetti Novembre</t>
  </si>
  <si>
    <t>Pagamento quotidiani Novembre</t>
  </si>
  <si>
    <t>Pagamento Scontr. 0007 Marco Mari</t>
  </si>
  <si>
    <t>Anticipo note spese Luppi restituito in contanti</t>
  </si>
  <si>
    <t>In realtà ci riporta GBP 8 (aziendali 4,40 + suoi personali da restituirgli)</t>
  </si>
  <si>
    <t>Acquisto n.4 biglietti San Siro x clienti Messicani</t>
  </si>
  <si>
    <t>Pagamento Scontrino 04196 "Panetteria Sturniolo"</t>
  </si>
  <si>
    <t>Pagamento Scontrino 0010 "Foto Time"</t>
  </si>
  <si>
    <t>Pagamento Scontrino 0021 "Foto Time"</t>
  </si>
  <si>
    <t>Pagamento "Autonoleggio Di Matteo Giovanni" FT. 44</t>
  </si>
  <si>
    <t>Acquisto francobolli</t>
  </si>
  <si>
    <t>Raccomandata Comando Arma dei Carabinieri ROS</t>
  </si>
  <si>
    <t>Pagamento Scontrino 04639 "Panetteria Sturniolo"</t>
  </si>
  <si>
    <t>Raccomandata Neticom Srl</t>
  </si>
  <si>
    <t xml:space="preserve">Rimborso NS Bedeschi Novembre </t>
  </si>
  <si>
    <t>Pagamento "Autonoleggio Di Matteo Giovanni" FT. 46</t>
  </si>
  <si>
    <t>Pagamento FT 32 "Panetteria Sturniolo" (IVA FT + € 16,50 scontrino 01531)</t>
  </si>
  <si>
    <t>Cassa gennaio 2012</t>
  </si>
  <si>
    <t>Mancia portinaio</t>
  </si>
  <si>
    <t>Rimborso NS Vincenzetti Dicembre</t>
  </si>
  <si>
    <t>Da Ns Luppi Novembre 2011</t>
  </si>
  <si>
    <t>LVL (Lattonia)</t>
  </si>
  <si>
    <t>Da NS Luppi Novembre 2011</t>
  </si>
  <si>
    <t>Da NS de Giovanni Ottobre 2011</t>
  </si>
  <si>
    <t>Luppi</t>
  </si>
  <si>
    <t>Consegnati a Busatto 11/01/2012</t>
  </si>
  <si>
    <t>Acquisto n. 1 marca da bollo x passaporto Busatto</t>
  </si>
  <si>
    <t>Pag. Scontrino 0022 "Foto Time"</t>
  </si>
  <si>
    <t>Acquisto n. 1 marca da bollo x passaporto Russo</t>
  </si>
  <si>
    <t>Pagamento FT 3523 "Birolini Gomme"</t>
  </si>
  <si>
    <t>Pag. Scontrino 13"GBC"</t>
  </si>
  <si>
    <t>Pagamento FT. 16/C "Dolce Bio"</t>
  </si>
  <si>
    <t>Pagamento IVA FT. 37 "Panetteria Sturniolo"</t>
  </si>
  <si>
    <t>Pagamento Scontrino 07672 "Panetteria Sturniolo"</t>
  </si>
  <si>
    <t>Pagamento FT. 22 "Bar Moscova 7"</t>
  </si>
  <si>
    <t>Acquisto n. 10 marche da bollo</t>
  </si>
  <si>
    <t>Taxi Bedeschi</t>
  </si>
  <si>
    <t>Cassa febbraio 2012</t>
  </si>
  <si>
    <t>Rimborso NS Vincenzetti Gennaio '12</t>
  </si>
  <si>
    <t>Pagamento quotidiani Dicembre</t>
  </si>
  <si>
    <t>Pagamento quotidiani Gennaio '12</t>
  </si>
  <si>
    <t>Pag. FT. 118 "Moto Express"</t>
  </si>
  <si>
    <t>Pagamento FT. n. 391 "CD Milano City"</t>
  </si>
  <si>
    <t>Raccomandata Imbrauglio</t>
  </si>
  <si>
    <t>Parcheggio</t>
  </si>
  <si>
    <t>Pagamento Scontr. n. 7 "Coeco"</t>
  </si>
  <si>
    <t>Pagamento FT. n. 548 "CD Milano City"</t>
  </si>
  <si>
    <t>Riportati da Busatto NS Gennaio '12</t>
  </si>
  <si>
    <t>Pagamento Scontr. n. 3546 "Dì x Dì"</t>
  </si>
  <si>
    <t>Cassa marzo 2012</t>
  </si>
  <si>
    <t>Pagamento FT. n. 593 "CD Milano City"</t>
  </si>
  <si>
    <t>Rimborso NS Bedeschi Gennaio '12</t>
  </si>
  <si>
    <t>Pagamento  Scontr. n. 01780 "Panetteria Sturniolo"</t>
  </si>
  <si>
    <t>Raccomandata GE</t>
  </si>
  <si>
    <t>Pagamento Scontr. n. 01526 "Panetteria Sturniolo"</t>
  </si>
  <si>
    <t>Pagamento Scontr. n. 3120 "Dì x Dì"</t>
  </si>
  <si>
    <t>Rimborso NS Vincenzetti Febbraio</t>
  </si>
  <si>
    <t>Pagamento Scontr. 02915 "Panetteria Sturniolo"</t>
  </si>
  <si>
    <t>Pagamento Scontr. 03050 "Panetteria Sturniolo"</t>
  </si>
  <si>
    <t>Pagamento FT. 762 "CD Milano City"</t>
  </si>
  <si>
    <t>Pagamento Scontr. 0023 "Marco Mari"</t>
  </si>
  <si>
    <t>Pagamento Scontr. 03194 "Panetteria Sturniolo"</t>
  </si>
  <si>
    <t>Raccomandata Pesoli</t>
  </si>
  <si>
    <t>Pagamento Scontr. 0024 "PC Generation Srl"</t>
  </si>
  <si>
    <t>FT. Voto Orlando x quotidiani Febbraio</t>
  </si>
  <si>
    <t xml:space="preserve">Ricarica TIM x Rana </t>
  </si>
  <si>
    <t>Raccomandata "Presidenza del Consiglio dei Ministri"</t>
  </si>
  <si>
    <t>LVL (Lettonia)</t>
  </si>
  <si>
    <t>Pagamento Marco Mari Scontr. 0011+0001+FT. 034</t>
  </si>
  <si>
    <t>In realtà GBP 8 (aziendali 4,40 + suoi personali da restituirgli)</t>
  </si>
  <si>
    <t>Data ultimo movimento</t>
  </si>
  <si>
    <t>NOTE</t>
  </si>
  <si>
    <t>NS Luppi Novembre 2011</t>
  </si>
  <si>
    <t>NS Bettini Gennaio 2011</t>
  </si>
  <si>
    <t>NS Pelliccione Maggio 2010</t>
  </si>
  <si>
    <t>NS de Giovanni Ottobre 2011</t>
  </si>
  <si>
    <t>NS Bettini Aprile 2010</t>
  </si>
  <si>
    <t>NS Luppi Giugno 2010</t>
  </si>
  <si>
    <t>SALDO</t>
  </si>
  <si>
    <t>MOVIMENTI MESE</t>
  </si>
  <si>
    <t>NS Bettini Marzo 2010</t>
  </si>
  <si>
    <t>NS Bettini Ottobre 2010</t>
  </si>
  <si>
    <t>NS Busatto Gennaio 2012</t>
  </si>
  <si>
    <t>NS Scarafile Luglio 2011 + NS Pelliccione Luglio 2011</t>
  </si>
  <si>
    <t>NS Bettini Febbraio 2012</t>
  </si>
  <si>
    <t>+ 275000</t>
  </si>
  <si>
    <t>Pagamento FT. 980 "CD Milano City"</t>
  </si>
  <si>
    <t>CHF (Franco Svizzero)</t>
  </si>
  <si>
    <t>LVL (Lat Lettone)</t>
  </si>
  <si>
    <t>RP (Rupia Indonesiana)</t>
  </si>
  <si>
    <t>BRL (Reale Brasiliano)</t>
  </si>
  <si>
    <t>WON (Won Sudcoreano)</t>
  </si>
  <si>
    <t>QAR (Rial del Qatar)</t>
  </si>
  <si>
    <t>USD (Dollaro Statunitense)</t>
  </si>
  <si>
    <t>SGD (Dollaro Singaporese)</t>
  </si>
  <si>
    <t>CZK (Corona Ceca)</t>
  </si>
  <si>
    <t>MAD (Dhiram Marocchino)</t>
  </si>
  <si>
    <t>OMR (Rial Omanita)</t>
  </si>
  <si>
    <t>GBP (Sterlina Inglese)</t>
  </si>
  <si>
    <t>ILS (Nuovo Sheqel Israeliano)</t>
  </si>
  <si>
    <t>Cassa aprile 2012</t>
  </si>
  <si>
    <t>Pagamento Scontr. 05337 "Panetteria Sturniolo"</t>
  </si>
  <si>
    <t>Rimborso NS Vincenzetti Marzo</t>
  </si>
  <si>
    <t>Pagamento quotidiani Marzo</t>
  </si>
  <si>
    <t xml:space="preserve">Pagamento Ricevuta UIL (pratica Imbrauglio) </t>
  </si>
  <si>
    <t>BRL 56 dati a Bettini 06/04/12</t>
  </si>
  <si>
    <t>Cassa maggio 2012</t>
  </si>
  <si>
    <t>Mancia Paladin (impresa pulizie)</t>
  </si>
  <si>
    <t xml:space="preserve">Pagamento Scontr. 0005 Metalia Due </t>
  </si>
  <si>
    <t xml:space="preserve">Pagamento Scontr. 0006 Metalia Due </t>
  </si>
  <si>
    <t>Pagamento DHL (spedizione Turchia)</t>
  </si>
  <si>
    <t>No. 3 biglietti stadio x clienti Oman</t>
  </si>
  <si>
    <t xml:space="preserve">Pagamento Scontr. La Nuova Tacheliografica </t>
  </si>
  <si>
    <t>Anticipo note spese Rumore restituito in contanti</t>
  </si>
  <si>
    <t>Pagamento FT. 1637000411 "Dì x Dì"</t>
  </si>
  <si>
    <t>Pagamento Scontr. 0012 "Marco Mari"</t>
  </si>
  <si>
    <t>Pagamento FT. 989/SI "Chinelli Ferramenta"</t>
  </si>
  <si>
    <t>Pagamento Scontr. 0034 "Panetteria Sturniolo"</t>
  </si>
  <si>
    <t>Pagamento Scontr. 20 "Real Pizza"</t>
  </si>
  <si>
    <t>Pagamento FT. 8 "Panetteria Sturniolo"</t>
  </si>
  <si>
    <t>Rimborso spese clienti Oman</t>
  </si>
  <si>
    <t>Rimborso NS Bedeschi Marzo</t>
  </si>
  <si>
    <t>ANTICIPO BETTINI NOTA SPESE</t>
  </si>
  <si>
    <t>TRY (Lira Turca)</t>
  </si>
  <si>
    <t>NS Maanna Marzo 2012 30/04/12</t>
  </si>
  <si>
    <t>Pagamento FT. 17 "NPDriver"</t>
  </si>
  <si>
    <t>Rimborso NS Vincenzetti Aprile</t>
  </si>
  <si>
    <t>Pagamento quotidiani Aprile</t>
  </si>
  <si>
    <t>Pagamento FT. 1637000467 "DìxDì"</t>
  </si>
  <si>
    <t>Pagamento FT. 0413120681 "DìxDì"</t>
  </si>
  <si>
    <t>Acquisto n. 6 biglietti tour + visita San Siro x clienti Marocchini</t>
  </si>
  <si>
    <t>Ticket metropolitana Lucia</t>
  </si>
  <si>
    <t>Pagamento FT. 0413120682 "DìxDì"</t>
  </si>
  <si>
    <t>Pagamento Scontr. 0104 "Dolce Bio"</t>
  </si>
  <si>
    <t>Pagamento Scontr. 163 "Farmacia Gabbiani"</t>
  </si>
  <si>
    <t>Pagamento Scontr. 0008 "Marco Mari"</t>
  </si>
  <si>
    <t>Pagamento Scontr. 10 "Casa della focaccia"</t>
  </si>
  <si>
    <t>Pagamento Scontr. 0001 "Marco Mari"</t>
  </si>
  <si>
    <t>Pagamento FT. 1441 "CD Milano City"</t>
  </si>
  <si>
    <t>USD 100,00 dati a de Giovanni 06/04/12</t>
  </si>
  <si>
    <t>USD 500,25 dati a Bettini 06/04/12</t>
  </si>
  <si>
    <t>Pagamento Scontr. 0080 "Dolce Bio"</t>
  </si>
  <si>
    <t>Pagamento FT. 11 "Panetteria Sturniolo"</t>
  </si>
  <si>
    <t>Pagamento FT. 6/7 "Dolce Bio"</t>
  </si>
  <si>
    <t>No. 3 Raccomandate (Stim, Asystel, BT Italia)</t>
  </si>
  <si>
    <t>Pagamento FT. 001102 "Bi.Vi."</t>
  </si>
  <si>
    <t>Pagamento FT. 1486 "CD Milano City"</t>
  </si>
  <si>
    <t>Pagamento Scontr. 3 "Casa della Focaccia"</t>
  </si>
  <si>
    <t>Taxi x Il Telefonino</t>
  </si>
  <si>
    <t>Pagamento Scontr. 10 "La nuova tacheliografica"</t>
  </si>
  <si>
    <t>Pagamento FT. 73 "Il Telefonino"</t>
  </si>
  <si>
    <t>Pagamento Scontr. 38 "Macelleria Oldani Vittorio"</t>
  </si>
  <si>
    <t>Pagamento FT. 14 "Panetteria Sturniolo"</t>
  </si>
  <si>
    <t>Cassa giugno 2012</t>
  </si>
  <si>
    <t xml:space="preserve">Rimborso NS Vincenzetti Maggio </t>
  </si>
  <si>
    <t>Pagamento Scontr. 47586 "Cartotecnica"</t>
  </si>
  <si>
    <t>Pagamento quotidiani maggio 2012</t>
  </si>
  <si>
    <t>Biglietto metro Lucia (Chinelli)</t>
  </si>
  <si>
    <t>In realtà aziendali 4,40 + suoi personali da restituirgli</t>
  </si>
  <si>
    <t>NS Cordoni Luglio 2011</t>
  </si>
  <si>
    <t>GBP IN CASSA 8</t>
  </si>
  <si>
    <t>Da Ns Rumore Gennaio '12</t>
  </si>
  <si>
    <t>Da NS Bettini + Rumore '12</t>
  </si>
  <si>
    <t>Da NS Bettini ' 11 + Rumore '12</t>
  </si>
  <si>
    <t>Pagamento FT. 7862 "Camera di Commercio"</t>
  </si>
  <si>
    <t>Pagamento FT. 7941 "Camera di Commercio"</t>
  </si>
  <si>
    <t>Pagamento FT. 7938 "Camera di Commercio"</t>
  </si>
  <si>
    <t>Pagamento Scontr. 0092 "Golden Café"</t>
  </si>
  <si>
    <t>Pagamento FT. 8235 "Camera di Commercio"</t>
  </si>
  <si>
    <t>Pagamento FT. 13 "Moscova 7"</t>
  </si>
  <si>
    <t>Pagamento FT. 4393 "Tramezzino.it"</t>
  </si>
  <si>
    <t>Cassa luglio 2012</t>
  </si>
  <si>
    <t>Pagamento FT. 8447 Camera di Commercio</t>
  </si>
  <si>
    <t>Pagamento FT. 20 "Panetteria Sturniolo"</t>
  </si>
  <si>
    <t>Rimborso NS Vincenzetti "Giugno"</t>
  </si>
  <si>
    <t>Pag. FT. FV12/1302 "Zebre"</t>
  </si>
  <si>
    <t>Pagamento Scontr. 25 "Pasticceria Mediterraneo"</t>
  </si>
  <si>
    <t>Pagamento FT. 001427 "BIVI"</t>
  </si>
  <si>
    <t>Pagamento Oneri doganali DHL FT. 199255</t>
  </si>
  <si>
    <t>NS Pelliccione Maggio 2012</t>
  </si>
  <si>
    <t>Pagamento quotidiani Giugno</t>
  </si>
  <si>
    <t>Raccomandata Ministero dell'Interno - Polizia Postale Roma</t>
  </si>
  <si>
    <t>Pagamento Scontr. 6 "Centro TIM"</t>
  </si>
  <si>
    <t>Pagamento FT. 9057 "Camera di Commercio"</t>
  </si>
  <si>
    <t>Pagamento Scontr. 118 "Pasticceria Mediterraneo"</t>
  </si>
  <si>
    <t>Pagamento Scontr. 0004 "Marco Mari"</t>
  </si>
  <si>
    <t>Pagamento Scontr. 0007 "Marco Mari"</t>
  </si>
  <si>
    <t>Pagamento Scontr. 6 "Casa della Focaccia"</t>
  </si>
  <si>
    <t>Pagamento Scontr. 86 "Pasticceria Mediterraneo" (L'angolo di Moscova)</t>
  </si>
  <si>
    <t>Spese Doganali Fedex FT. 689.075.604</t>
  </si>
  <si>
    <t>Oneri doganali Fedex - Ricevuta n. 1878476 (Unità di memoria a nastri, acquisto di Valeriano a FULA)</t>
  </si>
  <si>
    <t>Pagamento FT. 24 "Panetteria Sturniolo"</t>
  </si>
  <si>
    <t>Rimborso NS Bedeschi "Giugno"</t>
  </si>
  <si>
    <t>Pagamento quotidiani Luglio</t>
  </si>
  <si>
    <t>Pagamento FT. 225/P "Matrix Technology"</t>
  </si>
  <si>
    <t>NS Luppi Giugno 2012</t>
  </si>
  <si>
    <t>+ 1500</t>
  </si>
  <si>
    <t>AZN (Manat Azerbaijan)</t>
  </si>
  <si>
    <t>RSD (Serbia)</t>
  </si>
  <si>
    <t>NS Luppi Maggio 2012</t>
  </si>
  <si>
    <t>MXN (Pesos Mexico</t>
  </si>
  <si>
    <t>NS Pelliccione Giugno 2012</t>
  </si>
  <si>
    <t>+ 153</t>
  </si>
  <si>
    <t>+ 1400</t>
  </si>
  <si>
    <t>+ 740</t>
  </si>
  <si>
    <t>Pagamento FT. 12/C "Stefal Sas"</t>
  </si>
  <si>
    <t>Pagamento FT. 175 "Moscova 7"</t>
  </si>
  <si>
    <t>Cassa agosto 2012</t>
  </si>
  <si>
    <t>Rimborso NS Vincenzetti Luglio</t>
  </si>
  <si>
    <t>Pagamento FT. 141 "Real Pizza"</t>
  </si>
  <si>
    <t>Pagamento Scontr. "DìxDì"</t>
  </si>
  <si>
    <t>Pagamento Scontr. 147 "Real Pizza"</t>
  </si>
  <si>
    <t>Pagamento Scontr. 0005 "Marco Mari"</t>
  </si>
  <si>
    <t>Pagamento FT. 82 "Real Pizza"</t>
  </si>
  <si>
    <t>Pagamento Scontr. 7 (6,00) - FT. 84 (75,50) "Real Pizza"</t>
  </si>
  <si>
    <t>Pagamento FT. 491 "Sushiteca"</t>
  </si>
  <si>
    <t>Pagamento Scontr. 10 "Società Cooperativa Farmaceutica"</t>
  </si>
  <si>
    <t>Pagamento FT. 85 (42,00) - Scontr. 12 (3,50) "Real Pizza"</t>
  </si>
  <si>
    <t>Pag. FT. 136/2012 "Pasticceria San Carlo"</t>
  </si>
  <si>
    <t>Pagamento Scontr. 9/10/11 "Pizza House 3"</t>
  </si>
  <si>
    <t>Pagamento FT. 11189 "Camera di Commercio di Milano"</t>
  </si>
  <si>
    <t>Pagamento FT. 11252 "Camera di Commercio di Milano"</t>
  </si>
  <si>
    <t>Pagamento FT. 148 "Real Pizza"</t>
  </si>
  <si>
    <t>Pagamento FT. 134/2012 "Pasticceria San Carlo"</t>
  </si>
  <si>
    <t>Pagamento Scontr. Ordine 10968 "Mozzarella &amp; Dintorni"</t>
  </si>
  <si>
    <t>Pagamento FT. 135/2012 "Pasticceria San Carlo"</t>
  </si>
  <si>
    <t>Pagamento FT. 86 "Real Pizza"</t>
  </si>
  <si>
    <t>+ 50</t>
  </si>
  <si>
    <t>BRL 50 da NS Pelliccione Luglio 2012</t>
  </si>
  <si>
    <t>+ 40</t>
  </si>
  <si>
    <t>USD 40 da NS Pelliccione Luglio 2012</t>
  </si>
  <si>
    <t>Cassa settembre 2012</t>
  </si>
  <si>
    <t>+ 12</t>
  </si>
  <si>
    <t>AZN da NS Catino Luglio 2012</t>
  </si>
  <si>
    <t>Rimborso NS Vincenzetti Agosto</t>
  </si>
  <si>
    <t>Rimborso NS Bedeschi Luglio/Agosto</t>
  </si>
  <si>
    <t>Acquisto n. 1 Marca da bollo</t>
  </si>
  <si>
    <t>Pagamento FT. 139/2012 "Pasticceria San Carlo"</t>
  </si>
  <si>
    <t>USD 40 da NS Pelliccione Luglio 2012 + USD 500 prelevati da UCG (e addebitati sul c/c)</t>
  </si>
  <si>
    <t>500</t>
  </si>
  <si>
    <t>DATI USD 8 A PELLICCIONE 07/09/12</t>
  </si>
  <si>
    <t>DATI USD 574 A PELLICCIONE 07/09/12</t>
  </si>
  <si>
    <t>574</t>
  </si>
  <si>
    <t>Pagamento FT. 5472 "Tramezzino.it"</t>
  </si>
  <si>
    <t>Bollo x Passaporto</t>
  </si>
  <si>
    <t>Pagamento FT. 5654 "Tramezzino.it"</t>
  </si>
  <si>
    <t>Acquisto n. 6 Biglietti San Siro (x Etiopi)</t>
  </si>
  <si>
    <t>Taxi cliente Etiopia "European Limousine"</t>
  </si>
  <si>
    <t>Pagamento FT. 0301000661 "DìxDì"</t>
  </si>
  <si>
    <t>Cassa ottobre 2012</t>
  </si>
  <si>
    <t>Pagamento FT. 30 "Panetteria Sturniolo"</t>
  </si>
  <si>
    <t>Pagamento FT. 2318 "CD Milano City"</t>
  </si>
  <si>
    <t>Pagamento Scontr. 0009/0012 "Metalia Due"</t>
  </si>
  <si>
    <t>Raccomandata WIND</t>
  </si>
  <si>
    <t>Pagamento FT. 5507 "Tramezzino.it"</t>
  </si>
  <si>
    <t>Fedex oneri doganali (Rif. ODA 757/12)</t>
  </si>
  <si>
    <t>Pag. Quotidiani Agosto&amp;Settembre "Voto Orlando"</t>
  </si>
  <si>
    <t>Rimborso NS Bedeschi Agosto</t>
  </si>
  <si>
    <t>Pagamento Scontr. 0018 "Metalia Due"</t>
  </si>
  <si>
    <t>Pagamento FT. 3651 "Tramezzino"</t>
  </si>
  <si>
    <t>Acquisto n. 2 marche da bollo</t>
  </si>
  <si>
    <t>Raccomandata RTI SpA</t>
  </si>
  <si>
    <t>Marca da bollo x doppio passaporto de Giovanni</t>
  </si>
  <si>
    <t>Versamento Dipartimento del Tesoro x doppio passaporto de Giovanni</t>
  </si>
  <si>
    <t>Pagamento UPS (Oneri doganali: Tracking Number 1Z60AV706792248311 - Rif. ODA 762/12)</t>
  </si>
  <si>
    <t>Cassa novembre 2012</t>
  </si>
  <si>
    <t>Pagamento Scontr. 0009 "Marco Mari"</t>
  </si>
  <si>
    <t xml:space="preserve">Prelievo </t>
  </si>
  <si>
    <t>Rimborso NS Bedeschi Settembre</t>
  </si>
  <si>
    <t>Pagamento Quotidiani Mese di Ottobre</t>
  </si>
  <si>
    <t>22</t>
  </si>
  <si>
    <t>BRL 22 da NS Luppi Settembre '12</t>
  </si>
  <si>
    <t>BRL 105 da NS Bettini Settembre '12</t>
  </si>
  <si>
    <t>105</t>
  </si>
  <si>
    <t>SGD 24 da NS de Giovanni Settembre '12</t>
  </si>
  <si>
    <t>MXN (Pesos Mexico)</t>
  </si>
  <si>
    <t>LEI (Romania)</t>
  </si>
  <si>
    <t>143</t>
  </si>
  <si>
    <t>LEI 143 da NS Luppi Settembre '12</t>
  </si>
  <si>
    <t>BATH (Thailandia)</t>
  </si>
  <si>
    <t>725</t>
  </si>
  <si>
    <t>BAHT 725 da NS de Giovanni Settembre '12</t>
  </si>
  <si>
    <t>PLN (Polonia)</t>
  </si>
  <si>
    <t>PLN da NS Luppi Settembre '12</t>
  </si>
  <si>
    <t>139,42</t>
  </si>
  <si>
    <t>Pagamento FT. 37 "Panetteria Sturniolo"</t>
  </si>
  <si>
    <t>Pag. FT. 000562-NOK "SMC Communications" (Oda Nstore.it)</t>
  </si>
  <si>
    <t>Raccomandata Roattino</t>
  </si>
  <si>
    <t>Pagamento Scontr. 000001 "Centro Sicurezza Porta Nuova"</t>
  </si>
  <si>
    <t>Cassa dicembre 2012</t>
  </si>
  <si>
    <t>40</t>
  </si>
  <si>
    <t>NS Pelliccione Ottobre</t>
  </si>
  <si>
    <t>NS Bettini Ottobre</t>
  </si>
  <si>
    <t>63</t>
  </si>
  <si>
    <t>60</t>
  </si>
  <si>
    <t>MOP (Macau Dollars)</t>
  </si>
  <si>
    <t>Pagamento FT. Sturniolo n. 41</t>
  </si>
  <si>
    <t>Poste Italiane ordine amazon</t>
  </si>
  <si>
    <t>Oneri doganali (FT. Fedex n. 689.360.202 - ODA892/12)</t>
  </si>
  <si>
    <t>Rimborso NS Bedeschi ottobre</t>
  </si>
  <si>
    <t>Pagamento Scontr. 0021 "Metalia Due"</t>
  </si>
  <si>
    <t>Pagamento quotidiani Novembre+Dicembre</t>
  </si>
  <si>
    <t>Raccomandata Luzzani</t>
  </si>
  <si>
    <t xml:space="preserve">Pagamento Bollo e Registrazione contratto Carabinieri n. 9964 </t>
  </si>
  <si>
    <t>Pasticceria San Carlo Scontr. 24339</t>
  </si>
  <si>
    <t>Pagamento FT. N. 3592/3528 "Hotel Felice Casati"</t>
  </si>
  <si>
    <t>Pagamento Scontr. N. 57 "DìxDì"</t>
  </si>
  <si>
    <t>Cassa gennaio 2013</t>
  </si>
  <si>
    <t>Marco Mari Scontr. 0003+0013</t>
  </si>
  <si>
    <t xml:space="preserve">Pagamento FT. 64 "Tramezzino.it" </t>
  </si>
  <si>
    <t>28,47</t>
  </si>
  <si>
    <t>NS Maglietta Novembre</t>
  </si>
  <si>
    <t xml:space="preserve"> NS Maglietta Novembre</t>
  </si>
  <si>
    <t>229.000,00</t>
  </si>
  <si>
    <t>30,00</t>
  </si>
  <si>
    <t>40,00</t>
  </si>
  <si>
    <t>60,00</t>
  </si>
  <si>
    <t>NS Maglietta Dicembre</t>
  </si>
  <si>
    <t>Raccomandata Muller Design</t>
  </si>
  <si>
    <t>Spedizione documenti DHL (Singapore)</t>
  </si>
  <si>
    <t>Spedizione documenti DHL (Ungheria)</t>
  </si>
  <si>
    <t>Cassa febbraio 2013</t>
  </si>
  <si>
    <t>Pagamento Scontr. Marco Mari n. 0001</t>
  </si>
  <si>
    <t>54</t>
  </si>
  <si>
    <t>NS Bettini Dicembre</t>
  </si>
  <si>
    <t>NS Pelliccione Dicembre</t>
  </si>
  <si>
    <t>79,5</t>
  </si>
  <si>
    <t>KD (Kuwait Dinars)</t>
  </si>
  <si>
    <t>2,5</t>
  </si>
  <si>
    <t>NS Catino Dicembre</t>
  </si>
  <si>
    <t>300</t>
  </si>
  <si>
    <t>NS Milan Giugno</t>
  </si>
  <si>
    <t>SAR (Saudi Arabia)</t>
  </si>
  <si>
    <t>315</t>
  </si>
  <si>
    <t>AED (Abu Dhabi)</t>
  </si>
  <si>
    <t>223</t>
  </si>
  <si>
    <t>NS Maanna Dicembre</t>
  </si>
  <si>
    <t>NS Luppi Novembre</t>
  </si>
  <si>
    <t>KZT (Kazakistan)</t>
  </si>
  <si>
    <t>201</t>
  </si>
  <si>
    <t>NS Luppi Ottobre</t>
  </si>
  <si>
    <t>82</t>
  </si>
  <si>
    <t>8</t>
  </si>
  <si>
    <t>NS de Giovanni Dicembre</t>
  </si>
  <si>
    <t>Rimborso NS Vincenzetti Gennaio</t>
  </si>
  <si>
    <t>Contributo UIL (ex dipendenti)</t>
  </si>
  <si>
    <t>Rimborso NS Bedeschi Novembre 2012</t>
  </si>
  <si>
    <t>Pagamento Quotidiani Gennaio (Voto Orlando)</t>
  </si>
  <si>
    <t>Pagamento "DìxDì" scontr. 9442</t>
  </si>
  <si>
    <t>Pagamento "Camera di Commercio" FT. 1343</t>
  </si>
  <si>
    <t>Scontr. 0003 Dolce Bio</t>
  </si>
  <si>
    <t>Scontr. DìxDì #0710</t>
  </si>
  <si>
    <t>Rimborso NS Bedeschi Dicembre</t>
  </si>
  <si>
    <t>Rimborso NS Bedeschi Gennaio</t>
  </si>
  <si>
    <t>TNT FT. 00609927</t>
  </si>
  <si>
    <t>Cassa marzo 2013</t>
  </si>
  <si>
    <t>Panetteria Sturniolo Scontr. 08929/08927/00479</t>
  </si>
  <si>
    <t>Metalia Due Scontr. 0019</t>
  </si>
  <si>
    <t>FT. Ranieri 19/2013</t>
  </si>
  <si>
    <t>FT. Ranieri 20/2013</t>
  </si>
  <si>
    <t>Biglietto metro x chiavi</t>
  </si>
  <si>
    <t>M.B. Emmebi FT. 37</t>
  </si>
  <si>
    <t>Foto Time Scontr. 0008</t>
  </si>
  <si>
    <t>Quotidiani febbraio</t>
  </si>
  <si>
    <t>100</t>
  </si>
  <si>
    <t>RUB (Rublo Russia)</t>
  </si>
  <si>
    <t>NS Catino Novembre</t>
  </si>
  <si>
    <t>82,50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</si>
</sst>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mmm\-yyyy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7"/>
      <name val="Arial"/>
      <family val="2"/>
    </font>
    <font>
      <b/>
      <sz val="10"/>
      <color indexed="17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B050"/>
      <name val="Arial"/>
      <family val="2"/>
    </font>
    <font>
      <b/>
      <sz val="10"/>
      <color rgb="FF00B05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rgb="FF00B050"/>
      <name val="Tahom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164" fontId="3" fillId="33" borderId="10" xfId="45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14" fontId="8" fillId="0" borderId="10" xfId="0" applyNumberFormat="1" applyFont="1" applyBorder="1" applyAlignment="1">
      <alignment/>
    </xf>
    <xf numFmtId="14" fontId="9" fillId="0" borderId="10" xfId="0" applyNumberFormat="1" applyFont="1" applyBorder="1" applyAlignment="1">
      <alignment/>
    </xf>
    <xf numFmtId="14" fontId="61" fillId="0" borderId="10" xfId="0" applyNumberFormat="1" applyFont="1" applyBorder="1" applyAlignment="1">
      <alignment/>
    </xf>
    <xf numFmtId="14" fontId="62" fillId="0" borderId="10" xfId="0" applyNumberFormat="1" applyFont="1" applyBorder="1" applyAlignment="1">
      <alignment/>
    </xf>
    <xf numFmtId="164" fontId="10" fillId="0" borderId="10" xfId="45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5" borderId="0" xfId="0" applyFont="1" applyFill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2" fontId="3" fillId="36" borderId="10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3" fillId="36" borderId="10" xfId="0" applyFont="1" applyFill="1" applyBorder="1" applyAlignment="1">
      <alignment/>
    </xf>
    <xf numFmtId="0" fontId="0" fillId="36" borderId="0" xfId="0" applyFill="1" applyAlignment="1">
      <alignment/>
    </xf>
    <xf numFmtId="164" fontId="0" fillId="36" borderId="0" xfId="0" applyNumberFormat="1" applyFill="1" applyAlignment="1">
      <alignment/>
    </xf>
    <xf numFmtId="0" fontId="63" fillId="0" borderId="10" xfId="0" applyFont="1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0" xfId="0" applyFill="1" applyAlignment="1">
      <alignment/>
    </xf>
    <xf numFmtId="0" fontId="63" fillId="38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ill="1" applyBorder="1" applyAlignment="1">
      <alignment horizontal="left"/>
    </xf>
    <xf numFmtId="6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6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7" xfId="0" applyFont="1" applyFill="1" applyBorder="1" applyAlignment="1">
      <alignment horizontal="left"/>
    </xf>
    <xf numFmtId="6" fontId="0" fillId="0" borderId="15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16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66" fillId="0" borderId="0" xfId="0" applyFont="1" applyAlignment="1">
      <alignment/>
    </xf>
    <xf numFmtId="164" fontId="0" fillId="0" borderId="0" xfId="0" applyNumberFormat="1" applyAlignment="1">
      <alignment/>
    </xf>
    <xf numFmtId="0" fontId="67" fillId="0" borderId="0" xfId="0" applyFont="1" applyAlignment="1">
      <alignment/>
    </xf>
    <xf numFmtId="43" fontId="67" fillId="0" borderId="0" xfId="0" applyNumberFormat="1" applyFont="1" applyAlignment="1">
      <alignment/>
    </xf>
    <xf numFmtId="17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left" wrapText="1"/>
    </xf>
    <xf numFmtId="0" fontId="66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62" fillId="0" borderId="10" xfId="0" applyFont="1" applyBorder="1" applyAlignment="1">
      <alignment horizontal="left"/>
    </xf>
    <xf numFmtId="0" fontId="67" fillId="0" borderId="16" xfId="0" applyFont="1" applyBorder="1" applyAlignment="1">
      <alignment horizontal="center"/>
    </xf>
    <xf numFmtId="0" fontId="67" fillId="0" borderId="0" xfId="0" applyFont="1" applyAlignment="1">
      <alignment wrapText="1"/>
    </xf>
    <xf numFmtId="4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/>
    </xf>
    <xf numFmtId="4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6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6" fontId="5" fillId="0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6" fontId="0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8" fillId="0" borderId="0" xfId="0" applyFont="1" applyAlignment="1">
      <alignment wrapText="1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43" fontId="0" fillId="0" borderId="0" xfId="0" applyNumberFormat="1" applyFill="1" applyAlignment="1">
      <alignment/>
    </xf>
    <xf numFmtId="0" fontId="4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Fill="1" applyAlignment="1">
      <alignment/>
    </xf>
    <xf numFmtId="43" fontId="10" fillId="0" borderId="10" xfId="45" applyNumberFormat="1" applyFont="1" applyFill="1" applyBorder="1" applyAlignment="1">
      <alignment/>
    </xf>
    <xf numFmtId="14" fontId="0" fillId="0" borderId="0" xfId="0" applyNumberFormat="1" applyFont="1" applyAlignment="1">
      <alignment horizontal="left"/>
    </xf>
    <xf numFmtId="0" fontId="6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38" borderId="10" xfId="0" applyFont="1" applyFill="1" applyBorder="1" applyAlignment="1">
      <alignment/>
    </xf>
    <xf numFmtId="14" fontId="12" fillId="38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70" fillId="38" borderId="10" xfId="0" applyFont="1" applyFill="1" applyBorder="1" applyAlignment="1">
      <alignment horizontal="left"/>
    </xf>
    <xf numFmtId="0" fontId="70" fillId="0" borderId="0" xfId="0" applyFont="1" applyAlignment="1">
      <alignment/>
    </xf>
    <xf numFmtId="0" fontId="12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12" fillId="38" borderId="10" xfId="0" applyFont="1" applyFill="1" applyBorder="1" applyAlignment="1">
      <alignment horizontal="left"/>
    </xf>
    <xf numFmtId="43" fontId="12" fillId="0" borderId="0" xfId="0" applyNumberFormat="1" applyFont="1" applyAlignment="1">
      <alignment/>
    </xf>
    <xf numFmtId="14" fontId="71" fillId="0" borderId="0" xfId="0" applyNumberFormat="1" applyFont="1" applyAlignment="1">
      <alignment horizontal="center"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71" fillId="0" borderId="0" xfId="0" applyFont="1" applyFill="1" applyAlignment="1">
      <alignment/>
    </xf>
    <xf numFmtId="0" fontId="11" fillId="38" borderId="18" xfId="0" applyFont="1" applyFill="1" applyBorder="1" applyAlignment="1">
      <alignment horizontal="center"/>
    </xf>
    <xf numFmtId="0" fontId="11" fillId="38" borderId="19" xfId="0" applyFont="1" applyFill="1" applyBorder="1" applyAlignment="1">
      <alignment horizontal="center"/>
    </xf>
    <xf numFmtId="6" fontId="11" fillId="38" borderId="10" xfId="0" applyNumberFormat="1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3" fontId="11" fillId="38" borderId="17" xfId="0" applyNumberFormat="1" applyFont="1" applyFill="1" applyBorder="1" applyAlignment="1">
      <alignment horizontal="center"/>
    </xf>
    <xf numFmtId="6" fontId="11" fillId="38" borderId="17" xfId="0" applyNumberFormat="1" applyFont="1" applyFill="1" applyBorder="1" applyAlignment="1">
      <alignment horizontal="center"/>
    </xf>
    <xf numFmtId="0" fontId="11" fillId="38" borderId="17" xfId="0" applyFont="1" applyFill="1" applyBorder="1" applyAlignment="1">
      <alignment horizontal="center"/>
    </xf>
    <xf numFmtId="0" fontId="11" fillId="38" borderId="21" xfId="0" applyFont="1" applyFill="1" applyBorder="1" applyAlignment="1">
      <alignment horizontal="center"/>
    </xf>
    <xf numFmtId="43" fontId="70" fillId="0" borderId="0" xfId="0" applyNumberFormat="1" applyFont="1" applyAlignment="1">
      <alignment/>
    </xf>
    <xf numFmtId="0" fontId="69" fillId="38" borderId="11" xfId="0" applyFont="1" applyFill="1" applyBorder="1" applyAlignment="1">
      <alignment horizontal="center"/>
    </xf>
    <xf numFmtId="0" fontId="69" fillId="38" borderId="15" xfId="0" applyFont="1" applyFill="1" applyBorder="1" applyAlignment="1">
      <alignment horizontal="center"/>
    </xf>
    <xf numFmtId="0" fontId="12" fillId="38" borderId="15" xfId="0" applyFont="1" applyFill="1" applyBorder="1" applyAlignment="1">
      <alignment horizontal="center"/>
    </xf>
    <xf numFmtId="0" fontId="12" fillId="38" borderId="12" xfId="0" applyFont="1" applyFill="1" applyBorder="1" applyAlignment="1">
      <alignment horizontal="center"/>
    </xf>
    <xf numFmtId="0" fontId="69" fillId="38" borderId="13" xfId="0" applyFont="1" applyFill="1" applyBorder="1" applyAlignment="1">
      <alignment horizontal="center"/>
    </xf>
    <xf numFmtId="3" fontId="69" fillId="38" borderId="16" xfId="0" applyNumberFormat="1" applyFont="1" applyFill="1" applyBorder="1" applyAlignment="1">
      <alignment horizontal="center"/>
    </xf>
    <xf numFmtId="0" fontId="69" fillId="38" borderId="16" xfId="0" applyFont="1" applyFill="1" applyBorder="1" applyAlignment="1">
      <alignment horizontal="center"/>
    </xf>
    <xf numFmtId="0" fontId="12" fillId="38" borderId="16" xfId="0" applyFont="1" applyFill="1" applyBorder="1" applyAlignment="1">
      <alignment horizontal="center"/>
    </xf>
    <xf numFmtId="0" fontId="12" fillId="38" borderId="14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72" fillId="38" borderId="15" xfId="0" applyFont="1" applyFill="1" applyBorder="1" applyAlignment="1">
      <alignment wrapText="1"/>
    </xf>
    <xf numFmtId="0" fontId="72" fillId="38" borderId="13" xfId="0" applyFont="1" applyFill="1" applyBorder="1" applyAlignment="1">
      <alignment horizontal="center"/>
    </xf>
    <xf numFmtId="0" fontId="70" fillId="38" borderId="16" xfId="0" applyFont="1" applyFill="1" applyBorder="1" applyAlignment="1">
      <alignment horizontal="center"/>
    </xf>
    <xf numFmtId="0" fontId="72" fillId="0" borderId="0" xfId="0" applyFont="1" applyAlignment="1">
      <alignment wrapText="1"/>
    </xf>
    <xf numFmtId="0" fontId="11" fillId="38" borderId="12" xfId="0" applyFont="1" applyFill="1" applyBorder="1" applyAlignment="1">
      <alignment horizontal="center"/>
    </xf>
    <xf numFmtId="16" fontId="12" fillId="38" borderId="15" xfId="0" applyNumberFormat="1" applyFont="1" applyFill="1" applyBorder="1" applyAlignment="1">
      <alignment horizontal="center"/>
    </xf>
    <xf numFmtId="0" fontId="12" fillId="38" borderId="12" xfId="0" applyFont="1" applyFill="1" applyBorder="1" applyAlignment="1">
      <alignment horizontal="center" wrapText="1"/>
    </xf>
    <xf numFmtId="0" fontId="72" fillId="0" borderId="15" xfId="0" applyFont="1" applyBorder="1" applyAlignment="1">
      <alignment wrapText="1"/>
    </xf>
    <xf numFmtId="0" fontId="69" fillId="38" borderId="17" xfId="0" applyFont="1" applyFill="1" applyBorder="1" applyAlignment="1">
      <alignment horizontal="center"/>
    </xf>
    <xf numFmtId="17" fontId="12" fillId="38" borderId="15" xfId="0" applyNumberFormat="1" applyFont="1" applyFill="1" applyBorder="1" applyAlignment="1">
      <alignment horizontal="center"/>
    </xf>
    <xf numFmtId="3" fontId="12" fillId="0" borderId="0" xfId="0" applyNumberFormat="1" applyFont="1" applyAlignment="1">
      <alignment/>
    </xf>
    <xf numFmtId="0" fontId="12" fillId="38" borderId="10" xfId="0" applyFont="1" applyFill="1" applyBorder="1" applyAlignment="1">
      <alignment horizontal="left"/>
    </xf>
    <xf numFmtId="2" fontId="11" fillId="38" borderId="10" xfId="0" applyNumberFormat="1" applyFont="1" applyFill="1" applyBorder="1" applyAlignment="1">
      <alignment/>
    </xf>
    <xf numFmtId="2" fontId="69" fillId="38" borderId="10" xfId="0" applyNumberFormat="1" applyFont="1" applyFill="1" applyBorder="1" applyAlignment="1">
      <alignment/>
    </xf>
    <xf numFmtId="2" fontId="13" fillId="38" borderId="10" xfId="45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2" fontId="7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4" fontId="69" fillId="38" borderId="15" xfId="0" applyNumberFormat="1" applyFont="1" applyFill="1" applyBorder="1" applyAlignment="1">
      <alignment horizontal="center"/>
    </xf>
    <xf numFmtId="4" fontId="69" fillId="38" borderId="16" xfId="0" applyNumberFormat="1" applyFont="1" applyFill="1" applyBorder="1" applyAlignment="1">
      <alignment horizontal="center"/>
    </xf>
    <xf numFmtId="2" fontId="69" fillId="38" borderId="15" xfId="0" applyNumberFormat="1" applyFont="1" applyFill="1" applyBorder="1" applyAlignment="1">
      <alignment horizontal="center"/>
    </xf>
    <xf numFmtId="2" fontId="69" fillId="38" borderId="16" xfId="0" applyNumberFormat="1" applyFont="1" applyFill="1" applyBorder="1" applyAlignment="1">
      <alignment horizontal="center"/>
    </xf>
    <xf numFmtId="2" fontId="11" fillId="38" borderId="15" xfId="0" applyNumberFormat="1" applyFont="1" applyFill="1" applyBorder="1" applyAlignment="1">
      <alignment horizontal="center"/>
    </xf>
    <xf numFmtId="2" fontId="12" fillId="38" borderId="16" xfId="0" applyNumberFormat="1" applyFont="1" applyFill="1" applyBorder="1" applyAlignment="1">
      <alignment horizontal="center"/>
    </xf>
    <xf numFmtId="2" fontId="12" fillId="38" borderId="15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14" fontId="71" fillId="0" borderId="0" xfId="0" applyNumberFormat="1" applyFont="1" applyFill="1" applyAlignment="1">
      <alignment horizontal="center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69" fillId="38" borderId="20" xfId="0" applyFont="1" applyFill="1" applyBorder="1" applyAlignment="1">
      <alignment horizontal="center"/>
    </xf>
    <xf numFmtId="2" fontId="11" fillId="38" borderId="17" xfId="0" applyNumberFormat="1" applyFont="1" applyFill="1" applyBorder="1" applyAlignment="1">
      <alignment horizontal="center"/>
    </xf>
    <xf numFmtId="0" fontId="12" fillId="38" borderId="14" xfId="0" applyFont="1" applyFill="1" applyBorder="1" applyAlignment="1">
      <alignment horizontal="center" wrapText="1"/>
    </xf>
    <xf numFmtId="17" fontId="12" fillId="38" borderId="16" xfId="0" applyNumberFormat="1" applyFont="1" applyFill="1" applyBorder="1" applyAlignment="1">
      <alignment horizontal="center"/>
    </xf>
    <xf numFmtId="0" fontId="12" fillId="38" borderId="15" xfId="0" applyFont="1" applyFill="1" applyBorder="1" applyAlignment="1">
      <alignment horizontal="center" wrapText="1"/>
    </xf>
    <xf numFmtId="0" fontId="12" fillId="38" borderId="16" xfId="0" applyFont="1" applyFill="1" applyBorder="1" applyAlignment="1">
      <alignment horizontal="center" wrapText="1"/>
    </xf>
    <xf numFmtId="4" fontId="72" fillId="38" borderId="16" xfId="0" applyNumberFormat="1" applyFont="1" applyFill="1" applyBorder="1" applyAlignment="1">
      <alignment horizontal="center"/>
    </xf>
    <xf numFmtId="4" fontId="69" fillId="38" borderId="17" xfId="0" applyNumberFormat="1" applyFont="1" applyFill="1" applyBorder="1" applyAlignment="1">
      <alignment horizontal="center"/>
    </xf>
    <xf numFmtId="4" fontId="72" fillId="38" borderId="15" xfId="0" applyNumberFormat="1" applyFont="1" applyFill="1" applyBorder="1" applyAlignment="1">
      <alignment horizontal="center"/>
    </xf>
    <xf numFmtId="43" fontId="7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43" fontId="1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3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2" fontId="69" fillId="38" borderId="17" xfId="0" applyNumberFormat="1" applyFont="1" applyFill="1" applyBorder="1" applyAlignment="1">
      <alignment horizontal="center"/>
    </xf>
    <xf numFmtId="16" fontId="12" fillId="38" borderId="17" xfId="0" applyNumberFormat="1" applyFont="1" applyFill="1" applyBorder="1" applyAlignment="1">
      <alignment horizontal="center"/>
    </xf>
    <xf numFmtId="0" fontId="12" fillId="38" borderId="21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71" fillId="0" borderId="0" xfId="0" applyFont="1" applyFill="1" applyAlignment="1">
      <alignment horizontal="center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49" fontId="69" fillId="38" borderId="15" xfId="0" applyNumberFormat="1" applyFont="1" applyFill="1" applyBorder="1" applyAlignment="1">
      <alignment horizontal="center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70" fillId="0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14" fontId="11" fillId="0" borderId="0" xfId="0" applyNumberFormat="1" applyFont="1" applyFill="1" applyAlignment="1">
      <alignment horizontal="center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/>
    </xf>
    <xf numFmtId="0" fontId="72" fillId="38" borderId="12" xfId="0" applyFont="1" applyFill="1" applyBorder="1" applyAlignment="1">
      <alignment wrapText="1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left"/>
    </xf>
    <xf numFmtId="3" fontId="69" fillId="38" borderId="15" xfId="0" applyNumberFormat="1" applyFont="1" applyFill="1" applyBorder="1" applyAlignment="1">
      <alignment horizontal="center"/>
    </xf>
    <xf numFmtId="164" fontId="10" fillId="0" borderId="18" xfId="45" applyFont="1" applyFill="1" applyBorder="1" applyAlignment="1">
      <alignment horizontal="center"/>
    </xf>
    <xf numFmtId="164" fontId="10" fillId="0" borderId="19" xfId="45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4" fontId="10" fillId="0" borderId="0" xfId="45" applyFont="1" applyFill="1" applyBorder="1" applyAlignment="1">
      <alignment horizontal="center"/>
    </xf>
    <xf numFmtId="164" fontId="10" fillId="0" borderId="12" xfId="45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2" fontId="13" fillId="0" borderId="18" xfId="45" applyNumberFormat="1" applyFont="1" applyFill="1" applyBorder="1" applyAlignment="1">
      <alignment horizontal="center"/>
    </xf>
    <xf numFmtId="2" fontId="13" fillId="0" borderId="19" xfId="45" applyNumberFormat="1" applyFont="1" applyFill="1" applyBorder="1" applyAlignment="1">
      <alignment horizontal="center"/>
    </xf>
    <xf numFmtId="0" fontId="11" fillId="38" borderId="10" xfId="0" applyFont="1" applyFill="1" applyBorder="1" applyAlignment="1">
      <alignment horizontal="left"/>
    </xf>
    <xf numFmtId="0" fontId="12" fillId="38" borderId="10" xfId="0" applyFont="1" applyFill="1" applyBorder="1" applyAlignment="1">
      <alignment horizontal="left"/>
    </xf>
    <xf numFmtId="164" fontId="13" fillId="0" borderId="18" xfId="45" applyFont="1" applyFill="1" applyBorder="1" applyAlignment="1">
      <alignment horizontal="center"/>
    </xf>
    <xf numFmtId="164" fontId="13" fillId="0" borderId="19" xfId="45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externalLink" Target="externalLinks/externalLink4.xml" /><Relationship Id="rId51" Type="http://schemas.openxmlformats.org/officeDocument/2006/relationships/externalLink" Target="externalLinks/externalLink5.xml" /><Relationship Id="rId52" Type="http://schemas.openxmlformats.org/officeDocument/2006/relationships/externalLink" Target="externalLinks/externalLink6.xml" /><Relationship Id="rId53" Type="http://schemas.openxmlformats.org/officeDocument/2006/relationships/externalLink" Target="externalLinks/externalLink7.xml" /><Relationship Id="rId54" Type="http://schemas.openxmlformats.org/officeDocument/2006/relationships/externalLink" Target="externalLinks/externalLink8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uglio%20'10%20%20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gosto%20'10%20%2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ettembre%20'10%20%2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ttobre%20'10%20%20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ovembre%20'10%20%2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icembre%20'10%20%20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Gennaio%20'11%20%20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ebbraio%20'11%20%2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embre"/>
      <sheetName val="Ottobre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</sheetNames>
    <sheetDataSet>
      <sheetData sheetId="10">
        <row r="41">
          <cell r="C41">
            <v>783.0600000000011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osto (2)"/>
      <sheetName val="settembre"/>
      <sheetName val="Ottobre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  <sheetName val="Agosto '10"/>
      <sheetName val="Settembre '10"/>
    </sheetNames>
    <sheetDataSet>
      <sheetData sheetId="12">
        <row r="41">
          <cell r="C41">
            <v>554.0000000000011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osto (2)"/>
      <sheetName val="settembre"/>
      <sheetName val="Ottobre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  <sheetName val="Agosto '10"/>
      <sheetName val="Settembre '10"/>
      <sheetName val="Ottobre '10"/>
      <sheetName val="Foglio1"/>
    </sheetNames>
    <sheetDataSet>
      <sheetData sheetId="13">
        <row r="39">
          <cell r="C39">
            <v>257.28000000000117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osto (2)"/>
      <sheetName val="settembre"/>
      <sheetName val="Ottobre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  <sheetName val="Agosto '10"/>
      <sheetName val="Settembre '10"/>
      <sheetName val="Ottobre '10"/>
      <sheetName val="Novembre '10"/>
    </sheetNames>
    <sheetDataSet>
      <sheetData sheetId="14">
        <row r="49">
          <cell r="C49">
            <v>769.2600000000014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osto (2)"/>
      <sheetName val="settembre"/>
      <sheetName val="Ottobre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  <sheetName val="Agosto '10"/>
      <sheetName val="Settembre '10"/>
      <sheetName val="Ottobre '10"/>
      <sheetName val="Novembre '10"/>
      <sheetName val="Dicembre '10"/>
    </sheetNames>
    <sheetDataSet>
      <sheetData sheetId="15">
        <row r="41">
          <cell r="C41">
            <v>224.84000000000128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gosto (2)"/>
      <sheetName val="settembre"/>
      <sheetName val="Ottobre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  <sheetName val="Agosto '10"/>
      <sheetName val="Settembre '10"/>
      <sheetName val="Ottobre '10"/>
      <sheetName val="Novembre '10"/>
      <sheetName val="Dicembre '10"/>
      <sheetName val="Gennaio '11"/>
      <sheetName val="Febbraio '11"/>
    </sheetNames>
    <sheetDataSet>
      <sheetData sheetId="16">
        <row r="40">
          <cell r="C40">
            <v>1168.8900000000012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gosto (2)"/>
      <sheetName val="settembre"/>
      <sheetName val="Ottobre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  <sheetName val="Agosto '10"/>
      <sheetName val="Settembre '10"/>
      <sheetName val="Ottobre '10"/>
      <sheetName val="Novembre '10"/>
      <sheetName val="Dicembre '10"/>
      <sheetName val="Gennaio '11"/>
      <sheetName val="Febbraio '11"/>
    </sheetNames>
    <sheetDataSet>
      <sheetData sheetId="17">
        <row r="43">
          <cell r="C43">
            <v>830.350000000001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gosto (2)"/>
      <sheetName val="settembre"/>
      <sheetName val="Ottobre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  <sheetName val="Agosto '10"/>
      <sheetName val="Settembre '10"/>
      <sheetName val="Ottobre '10"/>
      <sheetName val="Novembre '10"/>
      <sheetName val="Dicembre '10"/>
      <sheetName val="Gennaio '11"/>
      <sheetName val="Febbraio '11"/>
      <sheetName val="Marzo '11"/>
      <sheetName val="Aprile '11"/>
    </sheetNames>
    <sheetDataSet>
      <sheetData sheetId="18">
        <row r="39">
          <cell r="C39">
            <v>729.980000000001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0.8515625" style="16" customWidth="1"/>
    <col min="10" max="10" width="26.421875" style="0" bestFit="1" customWidth="1"/>
  </cols>
  <sheetData>
    <row r="1" spans="1:5" ht="12.75">
      <c r="A1" s="6" t="s">
        <v>157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+'[1]Luglio ''10'!C41</f>
        <v>783.0600000000011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7" ht="12.75">
      <c r="A5" s="11">
        <v>40391</v>
      </c>
      <c r="B5" s="3"/>
      <c r="C5" s="3"/>
      <c r="D5" s="30"/>
      <c r="E5" s="30"/>
      <c r="G5" s="27"/>
    </row>
    <row r="6" spans="1:5" ht="12.75">
      <c r="A6" s="11">
        <v>40392</v>
      </c>
      <c r="B6" s="3"/>
      <c r="C6" s="39"/>
      <c r="D6" s="30"/>
      <c r="E6" s="30"/>
    </row>
    <row r="7" spans="1:5" ht="12.75">
      <c r="A7" s="11">
        <v>40392</v>
      </c>
      <c r="B7" s="3"/>
      <c r="C7" s="39"/>
      <c r="D7" s="30"/>
      <c r="E7" s="30"/>
    </row>
    <row r="8" spans="1:5" ht="12.75">
      <c r="A8" s="11">
        <v>40393</v>
      </c>
      <c r="B8" s="3"/>
      <c r="C8" s="39">
        <v>-71.56</v>
      </c>
      <c r="D8" s="30" t="s">
        <v>154</v>
      </c>
      <c r="E8" s="30"/>
    </row>
    <row r="9" spans="1:5" ht="12.75">
      <c r="A9" s="11">
        <v>40394</v>
      </c>
      <c r="B9" s="3"/>
      <c r="C9" s="39">
        <v>-153.6</v>
      </c>
      <c r="D9" s="30" t="s">
        <v>158</v>
      </c>
      <c r="E9" s="30"/>
    </row>
    <row r="10" spans="1:5" ht="12.75">
      <c r="A10" s="11">
        <v>40395</v>
      </c>
      <c r="B10" s="3"/>
      <c r="C10" s="39">
        <v>-3.9</v>
      </c>
      <c r="D10" s="30" t="s">
        <v>160</v>
      </c>
      <c r="E10" s="30"/>
    </row>
    <row r="11" spans="1:5" ht="12.75">
      <c r="A11" s="11">
        <v>40396</v>
      </c>
      <c r="B11" s="3"/>
      <c r="C11" s="39"/>
      <c r="D11" s="30"/>
      <c r="E11" s="30"/>
    </row>
    <row r="12" spans="1:5" ht="12.75">
      <c r="A12" s="11">
        <v>40397</v>
      </c>
      <c r="B12" s="3"/>
      <c r="C12" s="39"/>
      <c r="D12" s="30"/>
      <c r="E12" s="30"/>
    </row>
    <row r="13" spans="1:5" ht="12.75">
      <c r="A13" s="11">
        <v>40398</v>
      </c>
      <c r="B13" s="3"/>
      <c r="C13" s="39"/>
      <c r="D13" s="30"/>
      <c r="E13" s="30"/>
    </row>
    <row r="14" spans="1:5" ht="12.75">
      <c r="A14" s="11">
        <v>40399</v>
      </c>
      <c r="B14" s="3"/>
      <c r="C14" s="39"/>
      <c r="D14" s="30"/>
      <c r="E14" s="30"/>
    </row>
    <row r="15" spans="1:5" ht="12.75">
      <c r="A15" s="11">
        <v>40400</v>
      </c>
      <c r="B15" s="3"/>
      <c r="C15" s="39"/>
      <c r="D15" s="30"/>
      <c r="E15" s="30"/>
    </row>
    <row r="16" spans="1:5" ht="12.75">
      <c r="A16" s="11">
        <v>40401</v>
      </c>
      <c r="B16" s="3"/>
      <c r="C16" s="39"/>
      <c r="D16" s="30"/>
      <c r="E16" s="30"/>
    </row>
    <row r="17" spans="1:5" ht="12.75">
      <c r="A17" s="11">
        <v>40402</v>
      </c>
      <c r="B17" s="3"/>
      <c r="C17" s="39"/>
      <c r="D17" s="30"/>
      <c r="E17" s="30"/>
    </row>
    <row r="18" spans="1:5" ht="12.75">
      <c r="A18" s="11">
        <v>40403</v>
      </c>
      <c r="B18" s="3"/>
      <c r="C18" s="39"/>
      <c r="D18" s="30"/>
      <c r="E18" s="30"/>
    </row>
    <row r="19" spans="1:5" ht="12.75">
      <c r="A19" s="11">
        <v>40404</v>
      </c>
      <c r="B19" s="3"/>
      <c r="C19" s="39"/>
      <c r="D19" s="30"/>
      <c r="E19" s="30"/>
    </row>
    <row r="20" spans="1:5" ht="12.75">
      <c r="A20" s="11">
        <v>40405</v>
      </c>
      <c r="B20" s="3"/>
      <c r="C20" s="39"/>
      <c r="D20" s="30"/>
      <c r="E20" s="30"/>
    </row>
    <row r="21" spans="1:5" ht="12.75">
      <c r="A21" s="11">
        <v>40405</v>
      </c>
      <c r="B21" s="3"/>
      <c r="C21" s="39"/>
      <c r="D21" s="30"/>
      <c r="E21" s="30"/>
    </row>
    <row r="22" spans="1:5" ht="12.75">
      <c r="A22" s="11">
        <v>40406</v>
      </c>
      <c r="B22" s="3"/>
      <c r="C22" s="39"/>
      <c r="D22" s="30"/>
      <c r="E22" s="30"/>
    </row>
    <row r="23" spans="1:5" ht="12.75">
      <c r="A23" s="11">
        <v>40407</v>
      </c>
      <c r="B23" s="3"/>
      <c r="C23" s="39"/>
      <c r="D23" s="30"/>
      <c r="E23" s="30"/>
    </row>
    <row r="24" spans="1:5" ht="12.75">
      <c r="A24" s="11">
        <v>40408</v>
      </c>
      <c r="B24" s="3"/>
      <c r="C24" s="39"/>
      <c r="D24" s="30"/>
      <c r="E24" s="30"/>
    </row>
    <row r="25" spans="1:5" ht="12.75">
      <c r="A25" s="11">
        <v>40409</v>
      </c>
      <c r="B25" s="3"/>
      <c r="C25" s="39"/>
      <c r="D25" s="30"/>
      <c r="E25" s="30"/>
    </row>
    <row r="26" spans="1:5" ht="12.75">
      <c r="A26" s="11">
        <v>40410</v>
      </c>
      <c r="B26" s="3"/>
      <c r="C26" s="39"/>
      <c r="D26" s="30"/>
      <c r="E26" s="30"/>
    </row>
    <row r="27" spans="1:5" ht="12.75">
      <c r="A27" s="11">
        <v>40411</v>
      </c>
      <c r="B27" s="3"/>
      <c r="C27" s="39"/>
      <c r="D27" s="30"/>
      <c r="E27" s="30"/>
    </row>
    <row r="28" spans="1:5" ht="12.75">
      <c r="A28" s="11">
        <v>40412</v>
      </c>
      <c r="B28" s="3"/>
      <c r="C28" s="39"/>
      <c r="D28" s="30"/>
      <c r="E28" s="30"/>
    </row>
    <row r="29" spans="1:6" ht="12" customHeight="1">
      <c r="A29" s="11">
        <v>40413</v>
      </c>
      <c r="B29" s="3"/>
      <c r="C29" s="39"/>
      <c r="D29" s="30"/>
      <c r="E29" s="30"/>
      <c r="F29" s="27"/>
    </row>
    <row r="30" spans="1:5" ht="12.75">
      <c r="A30" s="11">
        <v>40414</v>
      </c>
      <c r="B30" s="3"/>
      <c r="C30" s="39"/>
      <c r="D30" s="30"/>
      <c r="E30" s="30"/>
    </row>
    <row r="31" spans="1:5" ht="12.75">
      <c r="A31" s="11">
        <v>40415</v>
      </c>
      <c r="B31" s="3"/>
      <c r="C31" s="39"/>
      <c r="D31" s="30"/>
      <c r="E31" s="30"/>
    </row>
    <row r="32" spans="1:5" ht="12.75">
      <c r="A32" s="11">
        <v>40416</v>
      </c>
      <c r="B32" s="3"/>
      <c r="C32" s="39"/>
      <c r="D32" s="30"/>
      <c r="E32" s="30"/>
    </row>
    <row r="33" spans="1:5" ht="12.75">
      <c r="A33" s="11">
        <v>40417</v>
      </c>
      <c r="B33" s="3"/>
      <c r="C33" s="39"/>
      <c r="D33" s="30"/>
      <c r="E33" s="30"/>
    </row>
    <row r="34" spans="1:5" ht="12.75">
      <c r="A34" s="11">
        <v>40418</v>
      </c>
      <c r="B34" s="3"/>
      <c r="C34" s="39"/>
      <c r="D34" s="30"/>
      <c r="E34" s="30"/>
    </row>
    <row r="35" spans="1:5" ht="12.75">
      <c r="A35" s="11">
        <v>40419</v>
      </c>
      <c r="B35" s="3"/>
      <c r="C35" s="3"/>
      <c r="D35" s="30"/>
      <c r="E35" s="30"/>
    </row>
    <row r="36" spans="1:5" ht="15" customHeight="1">
      <c r="A36" s="11">
        <v>40420</v>
      </c>
      <c r="B36" s="3"/>
      <c r="C36" s="3"/>
      <c r="D36" s="30"/>
      <c r="E36" s="30"/>
    </row>
    <row r="37" spans="1:5" ht="12.75">
      <c r="A37" s="11">
        <v>40420</v>
      </c>
      <c r="B37" s="3"/>
      <c r="C37" s="3"/>
      <c r="D37" s="30"/>
      <c r="E37" s="30"/>
    </row>
    <row r="38" spans="1:5" ht="12.75">
      <c r="A38" s="11">
        <v>40420</v>
      </c>
      <c r="B38" s="3"/>
      <c r="C38" s="3"/>
      <c r="D38" s="30"/>
      <c r="E38" s="30"/>
    </row>
    <row r="39" spans="1:5" ht="12.75">
      <c r="A39" s="11">
        <v>40421</v>
      </c>
      <c r="B39" s="3"/>
      <c r="C39" s="3"/>
      <c r="D39" s="30"/>
      <c r="E39" s="30"/>
    </row>
    <row r="40" spans="1:5" ht="12.75">
      <c r="A40" s="11">
        <v>40422</v>
      </c>
      <c r="B40" s="3"/>
      <c r="C40" s="3"/>
      <c r="D40" s="30"/>
      <c r="E40" s="30"/>
    </row>
    <row r="41" spans="1:7" ht="15.75">
      <c r="A41" s="3" t="s">
        <v>57</v>
      </c>
      <c r="B41" s="5"/>
      <c r="C41" s="21">
        <f>B3+SUM(C5:C40)</f>
        <v>554.0000000000011</v>
      </c>
      <c r="D41" s="348"/>
      <c r="E41" s="348"/>
      <c r="G41" s="27"/>
    </row>
    <row r="43" spans="2:4" ht="12.75">
      <c r="B43" t="s">
        <v>155</v>
      </c>
      <c r="C43" s="26">
        <v>567.91</v>
      </c>
      <c r="D43" s="27" t="s">
        <v>159</v>
      </c>
    </row>
    <row r="44" spans="2:3" ht="12.75">
      <c r="B44" s="6" t="s">
        <v>156</v>
      </c>
      <c r="C44" s="14">
        <f>C43-C41</f>
        <v>13.909999999998831</v>
      </c>
    </row>
    <row r="45" spans="1:2" ht="12.75">
      <c r="A45" s="42"/>
      <c r="B45" s="42"/>
    </row>
    <row r="47" spans="1:2" ht="12.75">
      <c r="A47" s="40"/>
      <c r="B47" s="43"/>
    </row>
    <row r="48" spans="1:2" ht="12.75">
      <c r="A48" s="40"/>
      <c r="B48" s="41"/>
    </row>
    <row r="49" spans="1:2" ht="12.75">
      <c r="A49" s="40"/>
      <c r="B49" s="41"/>
    </row>
    <row r="50" spans="1:2" ht="12.75">
      <c r="A50" s="40"/>
      <c r="B50" s="41"/>
    </row>
    <row r="51" spans="1:2" ht="12.75">
      <c r="A51" s="40"/>
      <c r="B51" s="41"/>
    </row>
    <row r="52" spans="1:2" ht="12.75">
      <c r="A52" s="40"/>
      <c r="B52" s="41"/>
    </row>
    <row r="53" spans="1:2" ht="12.75">
      <c r="A53" s="40"/>
      <c r="B53" s="41"/>
    </row>
    <row r="54" spans="1:2" ht="12.75">
      <c r="A54" s="40"/>
      <c r="B54" s="41"/>
    </row>
    <row r="55" spans="1:2" ht="12.75">
      <c r="A55" s="40"/>
      <c r="B55" s="41"/>
    </row>
    <row r="56" spans="1:2" ht="12.75">
      <c r="A56" s="40"/>
      <c r="B56" s="41"/>
    </row>
    <row r="57" spans="1:2" ht="12.75">
      <c r="A57" s="40"/>
      <c r="B57" s="41"/>
    </row>
  </sheetData>
  <sheetProtection/>
  <mergeCells count="3">
    <mergeCell ref="B3:C3"/>
    <mergeCell ref="D4:E4"/>
    <mergeCell ref="D41:E41"/>
  </mergeCells>
  <conditionalFormatting sqref="C40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40">
      <selection activeCell="I49" sqref="I49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421875" style="16" customWidth="1"/>
    <col min="5" max="5" width="10.8515625" style="16" customWidth="1"/>
    <col min="10" max="10" width="26.421875" style="0" bestFit="1" customWidth="1"/>
  </cols>
  <sheetData>
    <row r="1" spans="1:5" ht="12.75">
      <c r="A1" s="6" t="s">
        <v>118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349">
        <f>+'Aprile ''10'!C38</f>
        <v>253.27000000000092</v>
      </c>
      <c r="C3" s="350"/>
      <c r="D3" s="23" t="s">
        <v>59</v>
      </c>
      <c r="E3" s="24">
        <v>56</v>
      </c>
    </row>
    <row r="4" spans="1:5" ht="15.75">
      <c r="A4" s="1" t="s">
        <v>56</v>
      </c>
      <c r="B4" s="349">
        <f>+'Aprile ''10'!C37</f>
        <v>197.27000000000092</v>
      </c>
      <c r="C4" s="350">
        <f>+B3-56</f>
        <v>197.27000000000092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347" t="s">
        <v>5</v>
      </c>
      <c r="E5" s="347"/>
    </row>
    <row r="6" spans="1:7" ht="12.75">
      <c r="A6" s="11">
        <v>40299</v>
      </c>
      <c r="B6" s="3"/>
      <c r="C6" s="3"/>
      <c r="D6" s="30"/>
      <c r="E6" s="30"/>
      <c r="G6" s="27"/>
    </row>
    <row r="7" spans="1:5" ht="12.75">
      <c r="A7" s="11">
        <v>40302</v>
      </c>
      <c r="B7" s="3"/>
      <c r="C7" s="39">
        <v>-4</v>
      </c>
      <c r="D7" s="30" t="s">
        <v>105</v>
      </c>
      <c r="E7" s="30"/>
    </row>
    <row r="8" spans="1:5" ht="12.75">
      <c r="A8" s="11">
        <v>40302</v>
      </c>
      <c r="B8" s="3"/>
      <c r="C8" s="39">
        <v>-24</v>
      </c>
      <c r="D8" s="30" t="s">
        <v>104</v>
      </c>
      <c r="E8" s="30"/>
    </row>
    <row r="9" spans="1:5" ht="12.75">
      <c r="A9" s="11">
        <v>40302</v>
      </c>
      <c r="B9" s="3"/>
      <c r="C9" s="39">
        <v>-80</v>
      </c>
      <c r="D9" s="30" t="s">
        <v>103</v>
      </c>
      <c r="E9" s="30"/>
    </row>
    <row r="10" spans="1:5" ht="12.75">
      <c r="A10" s="11">
        <v>40302</v>
      </c>
      <c r="B10" s="3"/>
      <c r="C10" s="39">
        <v>-78</v>
      </c>
      <c r="D10" s="30" t="s">
        <v>109</v>
      </c>
      <c r="E10" s="30"/>
    </row>
    <row r="11" spans="1:5" ht="12.75">
      <c r="A11" s="11">
        <v>40304</v>
      </c>
      <c r="B11" s="3"/>
      <c r="C11" s="39">
        <v>1500</v>
      </c>
      <c r="D11" s="30" t="s">
        <v>106</v>
      </c>
      <c r="E11" s="30"/>
    </row>
    <row r="12" spans="1:5" ht="12.75">
      <c r="A12" s="11">
        <v>40304</v>
      </c>
      <c r="B12" s="3"/>
      <c r="C12" s="39">
        <v>-6</v>
      </c>
      <c r="D12" s="30" t="s">
        <v>107</v>
      </c>
      <c r="E12" s="30"/>
    </row>
    <row r="13" spans="1:5" ht="12.75">
      <c r="A13" s="11">
        <v>40304</v>
      </c>
      <c r="B13" s="3"/>
      <c r="C13" s="39">
        <v>-126.1</v>
      </c>
      <c r="D13" s="30" t="s">
        <v>108</v>
      </c>
      <c r="E13" s="30"/>
    </row>
    <row r="14" spans="1:5" ht="12.75">
      <c r="A14" s="11">
        <v>40307</v>
      </c>
      <c r="B14" s="3"/>
      <c r="C14" s="39"/>
      <c r="D14" s="30"/>
      <c r="E14" s="30"/>
    </row>
    <row r="15" spans="1:5" ht="12.75">
      <c r="A15" s="11">
        <v>40308</v>
      </c>
      <c r="B15" s="3"/>
      <c r="C15" s="39">
        <v>-3.9</v>
      </c>
      <c r="D15" s="30" t="s">
        <v>93</v>
      </c>
      <c r="E15" s="30"/>
    </row>
    <row r="16" spans="1:5" ht="12.75">
      <c r="A16" s="11">
        <v>40309</v>
      </c>
      <c r="B16" s="3"/>
      <c r="C16" s="39">
        <v>-61.4</v>
      </c>
      <c r="D16" s="30" t="s">
        <v>110</v>
      </c>
      <c r="E16" s="30"/>
    </row>
    <row r="17" spans="1:5" ht="12.75">
      <c r="A17" s="11">
        <v>40310</v>
      </c>
      <c r="B17" s="3"/>
      <c r="C17" s="39"/>
      <c r="D17" s="30"/>
      <c r="E17" s="30"/>
    </row>
    <row r="18" spans="1:5" ht="12.75">
      <c r="A18" s="11">
        <v>40311</v>
      </c>
      <c r="B18" s="3"/>
      <c r="C18" s="39">
        <v>-75.72</v>
      </c>
      <c r="D18" s="30" t="s">
        <v>111</v>
      </c>
      <c r="E18" s="30"/>
    </row>
    <row r="19" spans="1:5" ht="12.75">
      <c r="A19" s="11">
        <v>40312</v>
      </c>
      <c r="B19" s="3"/>
      <c r="C19" s="39"/>
      <c r="D19" s="30"/>
      <c r="E19" s="30"/>
    </row>
    <row r="20" spans="1:5" ht="12.75">
      <c r="A20" s="11">
        <v>40313</v>
      </c>
      <c r="B20" s="3"/>
      <c r="C20" s="39"/>
      <c r="D20" s="30"/>
      <c r="E20" s="30"/>
    </row>
    <row r="21" spans="1:5" ht="12.75">
      <c r="A21" s="11">
        <v>40314</v>
      </c>
      <c r="B21" s="3"/>
      <c r="C21" s="39"/>
      <c r="D21" s="30"/>
      <c r="E21" s="30"/>
    </row>
    <row r="22" spans="1:5" ht="12.75">
      <c r="A22" s="11">
        <v>40315</v>
      </c>
      <c r="B22" s="3"/>
      <c r="C22" s="39"/>
      <c r="D22" s="30"/>
      <c r="E22" s="30"/>
    </row>
    <row r="23" spans="1:5" ht="12.75">
      <c r="A23" s="11">
        <v>40316</v>
      </c>
      <c r="B23" s="3"/>
      <c r="C23" s="39"/>
      <c r="D23" s="30"/>
      <c r="E23" s="30"/>
    </row>
    <row r="24" spans="1:5" ht="12.75">
      <c r="A24" s="11">
        <v>40317</v>
      </c>
      <c r="B24" s="3"/>
      <c r="C24" s="39"/>
      <c r="D24" s="30"/>
      <c r="E24" s="30"/>
    </row>
    <row r="25" spans="1:5" ht="12.75">
      <c r="A25" s="11">
        <v>40318</v>
      </c>
      <c r="B25" s="3"/>
      <c r="C25" s="39"/>
      <c r="D25" s="30"/>
      <c r="E25" s="30"/>
    </row>
    <row r="26" spans="1:5" ht="12.75">
      <c r="A26" s="11">
        <v>40319</v>
      </c>
      <c r="B26" s="3"/>
      <c r="C26" s="39">
        <v>-12</v>
      </c>
      <c r="D26" s="30" t="s">
        <v>113</v>
      </c>
      <c r="E26" s="30"/>
    </row>
    <row r="27" spans="1:5" ht="12.75">
      <c r="A27" s="11">
        <v>40319</v>
      </c>
      <c r="B27" s="3"/>
      <c r="C27" s="39">
        <v>-3.9</v>
      </c>
      <c r="D27" s="30" t="s">
        <v>115</v>
      </c>
      <c r="E27" s="30"/>
    </row>
    <row r="28" spans="1:6" ht="12" customHeight="1">
      <c r="A28" s="11">
        <v>40320</v>
      </c>
      <c r="B28" s="3"/>
      <c r="C28" s="39"/>
      <c r="D28" s="30"/>
      <c r="E28" s="30"/>
      <c r="F28" s="27"/>
    </row>
    <row r="29" spans="1:5" ht="12.75">
      <c r="A29" s="11">
        <v>40321</v>
      </c>
      <c r="B29" s="3"/>
      <c r="C29" s="39"/>
      <c r="D29" s="30"/>
      <c r="E29" s="30"/>
    </row>
    <row r="30" spans="1:5" ht="12.75">
      <c r="A30" s="11">
        <v>40322</v>
      </c>
      <c r="B30" s="3"/>
      <c r="C30" s="39">
        <v>-6</v>
      </c>
      <c r="D30" s="30" t="s">
        <v>114</v>
      </c>
      <c r="E30" s="30"/>
    </row>
    <row r="31" spans="1:5" ht="12.75">
      <c r="A31" s="11">
        <v>40323</v>
      </c>
      <c r="B31" s="3"/>
      <c r="C31" s="39"/>
      <c r="D31" s="30"/>
      <c r="E31" s="30"/>
    </row>
    <row r="32" spans="1:5" ht="12.75">
      <c r="A32" s="11">
        <v>40324</v>
      </c>
      <c r="B32" s="3"/>
      <c r="C32" s="39"/>
      <c r="D32" s="30"/>
      <c r="E32" s="30"/>
    </row>
    <row r="33" spans="1:5" ht="12.75">
      <c r="A33" s="11">
        <v>40325</v>
      </c>
      <c r="B33" s="3"/>
      <c r="C33" s="39"/>
      <c r="D33" s="30"/>
      <c r="E33" s="30"/>
    </row>
    <row r="34" spans="1:5" ht="12.75">
      <c r="A34" s="11">
        <v>40326</v>
      </c>
      <c r="B34" s="3"/>
      <c r="C34" s="39">
        <v>-110.4</v>
      </c>
      <c r="D34" s="30" t="s">
        <v>116</v>
      </c>
      <c r="E34" s="30"/>
    </row>
    <row r="35" spans="1:5" ht="12.75">
      <c r="A35" s="11">
        <v>40327</v>
      </c>
      <c r="B35" s="3"/>
      <c r="C35" s="39"/>
      <c r="D35" s="30"/>
      <c r="E35" s="30"/>
    </row>
    <row r="36" spans="1:5" ht="12.75">
      <c r="A36" s="11">
        <v>40328</v>
      </c>
      <c r="B36" s="3"/>
      <c r="C36" s="3"/>
      <c r="D36" s="30"/>
      <c r="E36" s="30"/>
    </row>
    <row r="37" spans="1:5" ht="12.75">
      <c r="A37" s="11">
        <v>40329</v>
      </c>
      <c r="B37" s="3"/>
      <c r="C37" s="3"/>
      <c r="D37" s="30"/>
      <c r="E37" s="30"/>
    </row>
    <row r="38" spans="1:5" ht="15.75">
      <c r="A38" s="3" t="s">
        <v>57</v>
      </c>
      <c r="B38" s="5"/>
      <c r="C38" s="21">
        <f>B4+SUM(C6:C37)</f>
        <v>1105.8500000000008</v>
      </c>
      <c r="D38" s="348"/>
      <c r="E38" s="348"/>
    </row>
    <row r="39" spans="1:5" ht="12.75">
      <c r="A39" s="3" t="s">
        <v>58</v>
      </c>
      <c r="B39" s="5"/>
      <c r="C39" s="22">
        <f>+C38+E3</f>
        <v>1161.8500000000008</v>
      </c>
      <c r="D39" s="348"/>
      <c r="E39" s="348"/>
    </row>
    <row r="41" ht="12.75">
      <c r="C41" s="26"/>
    </row>
    <row r="43" spans="1:5" ht="12.75">
      <c r="A43" s="64" t="s">
        <v>168</v>
      </c>
      <c r="B43" s="65"/>
      <c r="C43" s="44" t="s">
        <v>172</v>
      </c>
      <c r="D43" s="45" t="s">
        <v>1</v>
      </c>
      <c r="E43" s="45" t="s">
        <v>169</v>
      </c>
    </row>
    <row r="44" spans="1:5" ht="12.75">
      <c r="A44" s="55"/>
      <c r="B44" s="59"/>
      <c r="C44" s="56"/>
      <c r="D44" s="57"/>
      <c r="E44" s="58"/>
    </row>
    <row r="45" spans="1:5" ht="12.75">
      <c r="A45" s="46" t="s">
        <v>170</v>
      </c>
      <c r="B45" s="60" t="s">
        <v>0</v>
      </c>
      <c r="C45" s="51">
        <v>290</v>
      </c>
      <c r="D45" s="69">
        <v>2009</v>
      </c>
      <c r="E45" s="47"/>
    </row>
    <row r="46" spans="1:5" ht="12.75">
      <c r="A46" s="48"/>
      <c r="B46" s="60" t="s">
        <v>171</v>
      </c>
      <c r="C46" s="51">
        <v>0</v>
      </c>
      <c r="D46" s="53"/>
      <c r="E46" s="47"/>
    </row>
    <row r="47" spans="1:5" ht="12.75">
      <c r="A47" s="49"/>
      <c r="B47" s="61" t="s">
        <v>4</v>
      </c>
      <c r="C47" s="52">
        <f>C45-C46</f>
        <v>290</v>
      </c>
      <c r="D47" s="54"/>
      <c r="E47" s="50"/>
    </row>
    <row r="48" spans="1:5" ht="12.75">
      <c r="A48" s="55"/>
      <c r="B48" s="59"/>
      <c r="C48" s="56"/>
      <c r="D48" s="57"/>
      <c r="E48" s="58"/>
    </row>
    <row r="49" spans="1:5" ht="12.75">
      <c r="A49" s="46" t="s">
        <v>174</v>
      </c>
      <c r="B49" s="60" t="s">
        <v>0</v>
      </c>
      <c r="C49" s="51">
        <v>40</v>
      </c>
      <c r="D49" s="67" t="s">
        <v>183</v>
      </c>
      <c r="E49" s="62" t="s">
        <v>182</v>
      </c>
    </row>
    <row r="50" spans="1:5" ht="12.75">
      <c r="A50" s="48"/>
      <c r="B50" s="60" t="s">
        <v>171</v>
      </c>
      <c r="C50" s="51">
        <v>0</v>
      </c>
      <c r="D50" s="53"/>
      <c r="E50" s="47"/>
    </row>
    <row r="51" spans="1:5" ht="12.75">
      <c r="A51" s="49"/>
      <c r="B51" s="61" t="s">
        <v>4</v>
      </c>
      <c r="C51" s="52">
        <f>C49-C50</f>
        <v>40</v>
      </c>
      <c r="D51" s="54"/>
      <c r="E51" s="50"/>
    </row>
    <row r="52" spans="1:5" ht="12.75">
      <c r="A52" s="55"/>
      <c r="B52" s="59"/>
      <c r="C52" s="56"/>
      <c r="D52" s="57"/>
      <c r="E52" s="58"/>
    </row>
    <row r="53" spans="1:5" ht="12.75">
      <c r="A53" s="46" t="s">
        <v>184</v>
      </c>
      <c r="B53" s="60" t="s">
        <v>0</v>
      </c>
      <c r="C53" s="51">
        <v>170</v>
      </c>
      <c r="D53" s="67" t="s">
        <v>185</v>
      </c>
      <c r="E53" s="62" t="s">
        <v>182</v>
      </c>
    </row>
    <row r="54" spans="1:5" ht="12.75">
      <c r="A54" s="48"/>
      <c r="B54" s="60" t="s">
        <v>171</v>
      </c>
      <c r="C54" s="51">
        <v>0</v>
      </c>
      <c r="D54" s="53"/>
      <c r="E54" s="47"/>
    </row>
    <row r="55" spans="1:5" ht="12.75">
      <c r="A55" s="49"/>
      <c r="B55" s="61" t="s">
        <v>4</v>
      </c>
      <c r="C55" s="52">
        <f>C53-C54</f>
        <v>170</v>
      </c>
      <c r="D55" s="54"/>
      <c r="E55" s="50"/>
    </row>
    <row r="56" spans="1:5" ht="12.75">
      <c r="A56" s="55"/>
      <c r="B56" s="59"/>
      <c r="C56" s="56"/>
      <c r="D56" s="57"/>
      <c r="E56" s="58"/>
    </row>
    <row r="57" spans="1:6" ht="51">
      <c r="A57" s="46" t="s">
        <v>194</v>
      </c>
      <c r="B57" s="60" t="s">
        <v>0</v>
      </c>
      <c r="C57" s="51">
        <v>4</v>
      </c>
      <c r="D57" s="67" t="s">
        <v>192</v>
      </c>
      <c r="E57" s="63" t="s">
        <v>193</v>
      </c>
      <c r="F57" s="27" t="s">
        <v>195</v>
      </c>
    </row>
    <row r="58" spans="1:5" ht="12.75">
      <c r="A58" s="48"/>
      <c r="B58" s="60" t="s">
        <v>171</v>
      </c>
      <c r="C58" s="51">
        <v>0</v>
      </c>
      <c r="D58" s="53"/>
      <c r="E58" s="47"/>
    </row>
    <row r="59" spans="1:5" ht="12.75">
      <c r="A59" s="49"/>
      <c r="B59" s="61" t="s">
        <v>4</v>
      </c>
      <c r="C59" s="52">
        <f>C57-C58</f>
        <v>4</v>
      </c>
      <c r="D59" s="54"/>
      <c r="E59" s="50"/>
    </row>
    <row r="60" spans="1:5" ht="12.75">
      <c r="A60" s="55"/>
      <c r="B60" s="59"/>
      <c r="C60" s="56"/>
      <c r="D60" s="57"/>
      <c r="E60" s="58"/>
    </row>
    <row r="61" spans="1:6" ht="51">
      <c r="A61" s="46" t="s">
        <v>173</v>
      </c>
      <c r="B61" s="60" t="s">
        <v>0</v>
      </c>
      <c r="C61" s="51">
        <v>8</v>
      </c>
      <c r="D61" s="67" t="s">
        <v>192</v>
      </c>
      <c r="E61" s="63" t="s">
        <v>193</v>
      </c>
      <c r="F61" t="s">
        <v>195</v>
      </c>
    </row>
    <row r="62" spans="1:5" ht="12.75">
      <c r="A62" s="48"/>
      <c r="B62" s="60" t="s">
        <v>171</v>
      </c>
      <c r="C62" s="51">
        <v>0</v>
      </c>
      <c r="D62" s="53"/>
      <c r="E62" s="47"/>
    </row>
    <row r="63" spans="1:5" ht="12.75">
      <c r="A63" s="49"/>
      <c r="B63" s="61" t="s">
        <v>4</v>
      </c>
      <c r="C63" s="52">
        <f>C61-C62</f>
        <v>8</v>
      </c>
      <c r="D63" s="54"/>
      <c r="E63" s="50"/>
    </row>
  </sheetData>
  <sheetProtection/>
  <mergeCells count="5">
    <mergeCell ref="B3:C3"/>
    <mergeCell ref="B4:C4"/>
    <mergeCell ref="D5:E5"/>
    <mergeCell ref="D38:E38"/>
    <mergeCell ref="D39:E39"/>
  </mergeCells>
  <conditionalFormatting sqref="C37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19">
      <selection activeCell="D28" sqref="D28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4.57421875" style="16" bestFit="1" customWidth="1"/>
    <col min="5" max="5" width="10.8515625" style="16" customWidth="1"/>
    <col min="10" max="10" width="26.421875" style="0" bestFit="1" customWidth="1"/>
  </cols>
  <sheetData>
    <row r="1" spans="1:5" ht="12.75">
      <c r="A1" s="6" t="s">
        <v>117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349">
        <f>+'Maggio ''10 '!C39</f>
        <v>1161.8500000000008</v>
      </c>
      <c r="C3" s="350"/>
      <c r="D3" s="23" t="s">
        <v>59</v>
      </c>
      <c r="E3" s="24">
        <v>56</v>
      </c>
    </row>
    <row r="4" spans="1:5" ht="15.75">
      <c r="A4" s="1" t="s">
        <v>56</v>
      </c>
      <c r="B4" s="349">
        <f>+'Maggio ''10 '!C38</f>
        <v>1105.8500000000008</v>
      </c>
      <c r="C4" s="350">
        <f>+B3-56</f>
        <v>1105.8500000000008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347" t="s">
        <v>5</v>
      </c>
      <c r="E5" s="347"/>
    </row>
    <row r="6" spans="1:7" ht="12.75">
      <c r="A6" s="11">
        <v>40330</v>
      </c>
      <c r="B6" s="3"/>
      <c r="C6" s="3"/>
      <c r="D6" s="30"/>
      <c r="E6" s="30"/>
      <c r="G6" s="27"/>
    </row>
    <row r="7" spans="1:5" ht="12.75">
      <c r="A7" s="11">
        <v>40331</v>
      </c>
      <c r="B7" s="3"/>
      <c r="C7" s="3"/>
      <c r="D7" s="30"/>
      <c r="E7" s="30"/>
    </row>
    <row r="8" spans="1:5" ht="12.75">
      <c r="A8" s="11">
        <v>40332</v>
      </c>
      <c r="B8" s="3"/>
      <c r="C8" s="39">
        <v>-3.9</v>
      </c>
      <c r="D8" s="38" t="s">
        <v>21</v>
      </c>
      <c r="E8" s="30"/>
    </row>
    <row r="9" spans="1:5" ht="12.75">
      <c r="A9" s="11">
        <v>40333</v>
      </c>
      <c r="B9" s="3"/>
      <c r="C9" s="39"/>
      <c r="D9" s="38"/>
      <c r="E9" s="30"/>
    </row>
    <row r="10" spans="1:5" ht="12.75">
      <c r="A10" s="11">
        <v>40334</v>
      </c>
      <c r="B10" s="3"/>
      <c r="C10" s="39"/>
      <c r="D10" s="38"/>
      <c r="E10" s="30"/>
    </row>
    <row r="11" spans="1:5" ht="12.75">
      <c r="A11" s="11">
        <v>40335</v>
      </c>
      <c r="B11" s="3"/>
      <c r="C11" s="39">
        <v>-15.35</v>
      </c>
      <c r="D11" s="38" t="s">
        <v>119</v>
      </c>
      <c r="E11" s="30"/>
    </row>
    <row r="12" spans="1:5" ht="12.75">
      <c r="A12" s="11">
        <v>40336</v>
      </c>
      <c r="B12" s="3"/>
      <c r="C12" s="39">
        <v>-72</v>
      </c>
      <c r="D12" s="38" t="s">
        <v>121</v>
      </c>
      <c r="E12" s="30"/>
    </row>
    <row r="13" spans="1:5" ht="12.75">
      <c r="A13" s="11">
        <v>40337</v>
      </c>
      <c r="B13" s="3"/>
      <c r="C13" s="39">
        <v>-116.8</v>
      </c>
      <c r="D13" s="38" t="s">
        <v>122</v>
      </c>
      <c r="E13" s="30"/>
    </row>
    <row r="14" spans="1:5" ht="12.75">
      <c r="A14" s="11">
        <v>40338</v>
      </c>
      <c r="B14" s="3"/>
      <c r="C14" s="39">
        <v>-50</v>
      </c>
      <c r="D14" s="38" t="s">
        <v>123</v>
      </c>
      <c r="E14" s="30"/>
    </row>
    <row r="15" spans="1:5" ht="12.75">
      <c r="A15" s="11">
        <v>40339</v>
      </c>
      <c r="B15" s="3"/>
      <c r="C15" s="39">
        <v>-39.8</v>
      </c>
      <c r="D15" s="38" t="s">
        <v>125</v>
      </c>
      <c r="E15" s="30"/>
    </row>
    <row r="16" spans="1:5" ht="12.75">
      <c r="A16" s="11">
        <v>40340</v>
      </c>
      <c r="B16" s="3"/>
      <c r="C16" s="39">
        <v>-331.93</v>
      </c>
      <c r="D16" s="38" t="s">
        <v>124</v>
      </c>
      <c r="E16" s="30"/>
    </row>
    <row r="17" spans="1:5" ht="12.75">
      <c r="A17" s="11">
        <v>40341</v>
      </c>
      <c r="B17" s="3"/>
      <c r="C17" s="39">
        <v>-29.96</v>
      </c>
      <c r="D17" s="38" t="s">
        <v>126</v>
      </c>
      <c r="E17" s="30"/>
    </row>
    <row r="18" spans="1:5" ht="12.75">
      <c r="A18" s="11">
        <v>40342</v>
      </c>
      <c r="B18" s="3"/>
      <c r="C18" s="39">
        <v>-5</v>
      </c>
      <c r="D18" s="30" t="s">
        <v>130</v>
      </c>
      <c r="E18" s="30" t="s">
        <v>135</v>
      </c>
    </row>
    <row r="19" spans="1:5" ht="12.75">
      <c r="A19" s="11">
        <v>40343</v>
      </c>
      <c r="B19" s="3"/>
      <c r="C19" s="39">
        <v>-87.1</v>
      </c>
      <c r="D19" s="38" t="s">
        <v>134</v>
      </c>
      <c r="E19" s="30"/>
    </row>
    <row r="20" spans="1:5" ht="12.75">
      <c r="A20" s="11">
        <v>40343</v>
      </c>
      <c r="B20" s="3"/>
      <c r="C20" s="39">
        <v>-16</v>
      </c>
      <c r="D20" s="38" t="s">
        <v>127</v>
      </c>
      <c r="E20" s="30"/>
    </row>
    <row r="21" spans="1:5" ht="12.75">
      <c r="A21" s="11">
        <v>40343</v>
      </c>
      <c r="B21" s="3"/>
      <c r="C21" s="39">
        <f>-55.67</f>
        <v>-55.67</v>
      </c>
      <c r="D21" s="38" t="s">
        <v>128</v>
      </c>
      <c r="E21" s="30"/>
    </row>
    <row r="22" spans="1:5" ht="12.75">
      <c r="A22" s="11">
        <v>40343</v>
      </c>
      <c r="B22" s="3"/>
      <c r="C22" s="39">
        <v>-33</v>
      </c>
      <c r="D22" s="38" t="s">
        <v>129</v>
      </c>
      <c r="E22" s="30"/>
    </row>
    <row r="23" spans="1:5" ht="12.75">
      <c r="A23" s="11">
        <v>40344</v>
      </c>
      <c r="B23" s="3"/>
      <c r="C23" s="39"/>
      <c r="D23" s="3"/>
      <c r="E23" s="30"/>
    </row>
    <row r="24" spans="1:5" ht="12.75">
      <c r="A24" s="11">
        <v>40345</v>
      </c>
      <c r="B24" s="3"/>
      <c r="C24" s="39"/>
      <c r="D24" s="3"/>
      <c r="E24" s="30"/>
    </row>
    <row r="25" spans="1:5" ht="12.75">
      <c r="A25" s="11">
        <v>40346</v>
      </c>
      <c r="B25" s="3"/>
      <c r="C25" s="39">
        <v>-50</v>
      </c>
      <c r="D25" s="39" t="s">
        <v>105</v>
      </c>
      <c r="E25" s="30"/>
    </row>
    <row r="26" spans="1:5" ht="12.75">
      <c r="A26" s="11">
        <v>40347</v>
      </c>
      <c r="B26" s="3"/>
      <c r="C26" s="39">
        <v>-77.8</v>
      </c>
      <c r="D26" s="38" t="s">
        <v>134</v>
      </c>
      <c r="E26" s="30"/>
    </row>
    <row r="27" spans="1:5" ht="12.75">
      <c r="A27" s="11">
        <v>40348</v>
      </c>
      <c r="B27" s="3"/>
      <c r="C27" s="39">
        <v>-3.9</v>
      </c>
      <c r="D27" s="38" t="s">
        <v>21</v>
      </c>
      <c r="E27" s="30"/>
    </row>
    <row r="28" spans="1:5" ht="12.75">
      <c r="A28" s="11">
        <v>40349</v>
      </c>
      <c r="B28" s="3"/>
      <c r="C28" s="39">
        <v>1500</v>
      </c>
      <c r="D28" s="30" t="s">
        <v>132</v>
      </c>
      <c r="E28" s="30"/>
    </row>
    <row r="29" spans="1:5" ht="12.75">
      <c r="A29" s="11">
        <v>40350</v>
      </c>
      <c r="B29" s="3"/>
      <c r="C29" s="39">
        <v>-250</v>
      </c>
      <c r="D29" s="38" t="s">
        <v>131</v>
      </c>
      <c r="E29" s="30" t="s">
        <v>136</v>
      </c>
    </row>
    <row r="30" spans="1:5" ht="12.75">
      <c r="A30" s="11">
        <v>40351</v>
      </c>
      <c r="B30" s="3"/>
      <c r="C30" s="39">
        <v>-3.9</v>
      </c>
      <c r="D30" s="38" t="s">
        <v>21</v>
      </c>
      <c r="E30" s="30"/>
    </row>
    <row r="31" spans="1:6" ht="12" customHeight="1">
      <c r="A31" s="11">
        <v>40352</v>
      </c>
      <c r="B31" s="3"/>
      <c r="C31" s="39">
        <v>-132</v>
      </c>
      <c r="D31" s="38" t="s">
        <v>138</v>
      </c>
      <c r="E31" s="30"/>
      <c r="F31" s="27"/>
    </row>
    <row r="32" spans="1:5" ht="12.75">
      <c r="A32" s="11">
        <v>40353</v>
      </c>
      <c r="B32" s="3"/>
      <c r="C32" s="39">
        <v>-62.4</v>
      </c>
      <c r="D32" s="38" t="s">
        <v>133</v>
      </c>
      <c r="E32" s="30"/>
    </row>
    <row r="33" spans="1:5" ht="12.75">
      <c r="A33" s="11">
        <v>40354</v>
      </c>
      <c r="B33" s="3"/>
      <c r="C33" s="39">
        <v>-126</v>
      </c>
      <c r="D33" s="30" t="s">
        <v>137</v>
      </c>
      <c r="E33" s="30"/>
    </row>
    <row r="34" spans="1:5" ht="12.75">
      <c r="A34" s="11">
        <v>40355</v>
      </c>
      <c r="B34" s="3"/>
      <c r="C34" s="39"/>
      <c r="D34" s="30"/>
      <c r="E34" s="30"/>
    </row>
    <row r="35" spans="1:5" ht="12.75">
      <c r="A35" s="11">
        <v>40356</v>
      </c>
      <c r="B35" s="3"/>
      <c r="C35" s="39"/>
      <c r="D35" s="30"/>
      <c r="E35" s="30"/>
    </row>
    <row r="36" spans="1:5" ht="12.75">
      <c r="A36" s="11">
        <v>40357</v>
      </c>
      <c r="B36" s="3"/>
      <c r="C36" s="39"/>
      <c r="D36" s="30"/>
      <c r="E36" s="30"/>
    </row>
    <row r="37" spans="1:5" ht="12.75">
      <c r="A37" s="11">
        <v>40358</v>
      </c>
      <c r="B37" s="3"/>
      <c r="C37" s="39"/>
      <c r="D37" s="30"/>
      <c r="E37" s="30"/>
    </row>
    <row r="38" spans="1:5" ht="12.75">
      <c r="A38" s="11">
        <v>40359</v>
      </c>
      <c r="B38" s="3"/>
      <c r="C38" s="39">
        <v>-3.9</v>
      </c>
      <c r="D38" s="30" t="s">
        <v>21</v>
      </c>
      <c r="E38" s="30"/>
    </row>
    <row r="39" spans="1:5" ht="12.75">
      <c r="A39" s="11">
        <v>40360</v>
      </c>
      <c r="B39" s="3"/>
      <c r="C39" s="39">
        <v>-22</v>
      </c>
      <c r="D39" s="38" t="s">
        <v>138</v>
      </c>
      <c r="E39" s="30"/>
    </row>
    <row r="40" spans="1:5" ht="12.75">
      <c r="A40" s="11">
        <v>40361</v>
      </c>
      <c r="B40" s="3"/>
      <c r="C40" s="3"/>
      <c r="D40" s="30"/>
      <c r="E40" s="30"/>
    </row>
    <row r="41" spans="1:5" ht="15.75">
      <c r="A41" s="3" t="s">
        <v>57</v>
      </c>
      <c r="B41" s="5"/>
      <c r="C41" s="21">
        <f>B4+SUM(C6:C40)</f>
        <v>1017.440000000001</v>
      </c>
      <c r="D41" s="348"/>
      <c r="E41" s="348"/>
    </row>
    <row r="42" spans="1:5" ht="12.75">
      <c r="A42" s="3" t="s">
        <v>58</v>
      </c>
      <c r="B42" s="5"/>
      <c r="C42" s="22">
        <f>+C41+E3</f>
        <v>1073.440000000001</v>
      </c>
      <c r="D42" s="348"/>
      <c r="E42" s="348"/>
    </row>
    <row r="44" ht="12.75">
      <c r="C44" s="26"/>
    </row>
    <row r="46" spans="1:5" ht="12.75">
      <c r="A46" s="64" t="s">
        <v>168</v>
      </c>
      <c r="B46" s="65"/>
      <c r="C46" s="44" t="s">
        <v>172</v>
      </c>
      <c r="D46" s="45" t="s">
        <v>1</v>
      </c>
      <c r="E46" s="45" t="s">
        <v>169</v>
      </c>
    </row>
    <row r="47" spans="1:5" ht="12.75">
      <c r="A47" s="55"/>
      <c r="B47" s="59"/>
      <c r="C47" s="56"/>
      <c r="D47" s="57"/>
      <c r="E47" s="58"/>
    </row>
    <row r="48" spans="1:5" ht="12.75">
      <c r="A48" s="46" t="s">
        <v>170</v>
      </c>
      <c r="B48" s="60" t="s">
        <v>0</v>
      </c>
      <c r="C48" s="51">
        <v>290</v>
      </c>
      <c r="D48" s="69">
        <v>2009</v>
      </c>
      <c r="E48" s="47"/>
    </row>
    <row r="49" spans="1:5" ht="12.75">
      <c r="A49" s="48"/>
      <c r="B49" s="60" t="s">
        <v>171</v>
      </c>
      <c r="C49" s="51">
        <v>0</v>
      </c>
      <c r="D49" s="53"/>
      <c r="E49" s="47"/>
    </row>
    <row r="50" spans="1:5" ht="12.75">
      <c r="A50" s="49"/>
      <c r="B50" s="61" t="s">
        <v>4</v>
      </c>
      <c r="C50" s="52">
        <f>C48-C49</f>
        <v>290</v>
      </c>
      <c r="D50" s="54"/>
      <c r="E50" s="50"/>
    </row>
    <row r="51" spans="1:5" ht="12.75">
      <c r="A51" s="55"/>
      <c r="B51" s="59"/>
      <c r="C51" s="56"/>
      <c r="D51" s="57"/>
      <c r="E51" s="58"/>
    </row>
    <row r="52" spans="1:5" ht="12.75">
      <c r="A52" s="46" t="s">
        <v>174</v>
      </c>
      <c r="B52" s="60" t="s">
        <v>0</v>
      </c>
      <c r="C52" s="51">
        <v>40</v>
      </c>
      <c r="D52" s="67" t="s">
        <v>183</v>
      </c>
      <c r="E52" s="62" t="s">
        <v>182</v>
      </c>
    </row>
    <row r="53" spans="1:5" ht="12.75">
      <c r="A53" s="48"/>
      <c r="B53" s="60" t="s">
        <v>171</v>
      </c>
      <c r="C53" s="51">
        <v>0</v>
      </c>
      <c r="D53" s="53"/>
      <c r="E53" s="47"/>
    </row>
    <row r="54" spans="1:5" ht="12.75">
      <c r="A54" s="49"/>
      <c r="B54" s="61" t="s">
        <v>4</v>
      </c>
      <c r="C54" s="52">
        <f>C52-C53</f>
        <v>40</v>
      </c>
      <c r="D54" s="54"/>
      <c r="E54" s="50"/>
    </row>
    <row r="55" spans="1:5" ht="12.75">
      <c r="A55" s="55"/>
      <c r="B55" s="59"/>
      <c r="C55" s="56"/>
      <c r="D55" s="57"/>
      <c r="E55" s="58"/>
    </row>
    <row r="56" spans="1:5" ht="12.75">
      <c r="A56" s="46" t="s">
        <v>175</v>
      </c>
      <c r="B56" s="60" t="s">
        <v>0</v>
      </c>
      <c r="C56" s="51">
        <v>35.9</v>
      </c>
      <c r="D56" s="68" t="s">
        <v>180</v>
      </c>
      <c r="E56" s="62" t="s">
        <v>148</v>
      </c>
    </row>
    <row r="57" spans="1:5" ht="12.75">
      <c r="A57" s="48"/>
      <c r="B57" s="60" t="s">
        <v>171</v>
      </c>
      <c r="C57" s="51">
        <v>0</v>
      </c>
      <c r="D57" s="53"/>
      <c r="E57" s="47"/>
    </row>
    <row r="58" spans="1:5" ht="12.75">
      <c r="A58" s="49"/>
      <c r="B58" s="61" t="s">
        <v>4</v>
      </c>
      <c r="C58" s="52">
        <f>C56-C57</f>
        <v>35.9</v>
      </c>
      <c r="D58" s="54"/>
      <c r="E58" s="50"/>
    </row>
    <row r="59" spans="1:5" ht="12.75">
      <c r="A59" s="55"/>
      <c r="B59" s="59"/>
      <c r="C59" s="56"/>
      <c r="D59" s="57"/>
      <c r="E59" s="58"/>
    </row>
    <row r="60" spans="1:5" ht="12.75">
      <c r="A60" s="46" t="s">
        <v>173</v>
      </c>
      <c r="B60" s="60" t="s">
        <v>0</v>
      </c>
      <c r="C60" s="51">
        <v>146</v>
      </c>
      <c r="D60" s="67" t="s">
        <v>181</v>
      </c>
      <c r="E60" s="62" t="s">
        <v>148</v>
      </c>
    </row>
    <row r="61" spans="1:5" ht="12.75">
      <c r="A61" s="48"/>
      <c r="B61" s="60" t="s">
        <v>171</v>
      </c>
      <c r="C61" s="51">
        <v>0</v>
      </c>
      <c r="D61" s="53"/>
      <c r="E61" s="47"/>
    </row>
    <row r="62" spans="1:5" ht="12.75">
      <c r="A62" s="49"/>
      <c r="B62" s="61" t="s">
        <v>4</v>
      </c>
      <c r="C62" s="52">
        <f>C60-C61</f>
        <v>146</v>
      </c>
      <c r="D62" s="54"/>
      <c r="E62" s="50"/>
    </row>
    <row r="63" spans="1:5" ht="12.75">
      <c r="A63" s="55"/>
      <c r="B63" s="59"/>
      <c r="C63" s="56"/>
      <c r="D63" s="57"/>
      <c r="E63" s="58"/>
    </row>
    <row r="64" spans="1:5" ht="12.75">
      <c r="A64" s="46" t="s">
        <v>184</v>
      </c>
      <c r="B64" s="60" t="s">
        <v>0</v>
      </c>
      <c r="C64" s="51">
        <v>170</v>
      </c>
      <c r="D64" s="67" t="s">
        <v>185</v>
      </c>
      <c r="E64" s="62" t="s">
        <v>182</v>
      </c>
    </row>
    <row r="65" spans="1:5" ht="12.75">
      <c r="A65" s="48"/>
      <c r="B65" s="60" t="s">
        <v>171</v>
      </c>
      <c r="C65" s="51">
        <v>0</v>
      </c>
      <c r="D65" s="53"/>
      <c r="E65" s="47"/>
    </row>
    <row r="66" spans="1:5" ht="12.75">
      <c r="A66" s="49"/>
      <c r="B66" s="61" t="s">
        <v>4</v>
      </c>
      <c r="C66" s="52">
        <f>C64-C65</f>
        <v>170</v>
      </c>
      <c r="D66" s="54"/>
      <c r="E66" s="50"/>
    </row>
    <row r="67" spans="1:5" ht="12.75">
      <c r="A67" s="55"/>
      <c r="B67" s="59"/>
      <c r="C67" s="56"/>
      <c r="D67" s="57"/>
      <c r="E67" s="58"/>
    </row>
    <row r="68" spans="1:6" ht="51">
      <c r="A68" s="46" t="s">
        <v>194</v>
      </c>
      <c r="B68" s="60" t="s">
        <v>0</v>
      </c>
      <c r="C68" s="51">
        <v>4</v>
      </c>
      <c r="D68" s="67" t="s">
        <v>192</v>
      </c>
      <c r="E68" s="63" t="s">
        <v>193</v>
      </c>
      <c r="F68" s="27" t="s">
        <v>195</v>
      </c>
    </row>
    <row r="69" spans="1:5" ht="12.75">
      <c r="A69" s="48"/>
      <c r="B69" s="60" t="s">
        <v>171</v>
      </c>
      <c r="C69" s="51">
        <v>0</v>
      </c>
      <c r="D69" s="53"/>
      <c r="E69" s="47"/>
    </row>
    <row r="70" spans="1:5" ht="12.75">
      <c r="A70" s="49"/>
      <c r="B70" s="61" t="s">
        <v>4</v>
      </c>
      <c r="C70" s="52">
        <f>C68-C69</f>
        <v>4</v>
      </c>
      <c r="D70" s="54"/>
      <c r="E70" s="50"/>
    </row>
    <row r="71" spans="1:5" ht="12.75">
      <c r="A71" s="55"/>
      <c r="B71" s="59"/>
      <c r="C71" s="56"/>
      <c r="D71" s="57"/>
      <c r="E71" s="58"/>
    </row>
    <row r="72" spans="1:6" ht="51">
      <c r="A72" s="46" t="s">
        <v>173</v>
      </c>
      <c r="B72" s="60" t="s">
        <v>0</v>
      </c>
      <c r="C72" s="51">
        <v>8</v>
      </c>
      <c r="D72" s="67" t="s">
        <v>192</v>
      </c>
      <c r="E72" s="63" t="s">
        <v>193</v>
      </c>
      <c r="F72" t="s">
        <v>195</v>
      </c>
    </row>
    <row r="73" spans="1:5" ht="12.75">
      <c r="A73" s="48"/>
      <c r="B73" s="60" t="s">
        <v>171</v>
      </c>
      <c r="C73" s="51">
        <v>0</v>
      </c>
      <c r="D73" s="53"/>
      <c r="E73" s="47"/>
    </row>
    <row r="74" spans="1:5" ht="12.75">
      <c r="A74" s="49"/>
      <c r="B74" s="61" t="s">
        <v>4</v>
      </c>
      <c r="C74" s="52">
        <f>C72-C73</f>
        <v>8</v>
      </c>
      <c r="D74" s="54"/>
      <c r="E74" s="50"/>
    </row>
  </sheetData>
  <sheetProtection/>
  <mergeCells count="5">
    <mergeCell ref="B3:C3"/>
    <mergeCell ref="B4:C4"/>
    <mergeCell ref="D5:E5"/>
    <mergeCell ref="D41:E41"/>
    <mergeCell ref="D42:E42"/>
  </mergeCells>
  <conditionalFormatting sqref="C40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28">
      <selection activeCell="C41" sqref="C41"/>
    </sheetView>
  </sheetViews>
  <sheetFormatPr defaultColWidth="9.140625" defaultRowHeight="12.75"/>
  <cols>
    <col min="1" max="1" width="18.8515625" style="0" customWidth="1"/>
    <col min="2" max="2" width="16.421875" style="0" customWidth="1"/>
    <col min="3" max="3" width="14.57421875" style="0" customWidth="1"/>
    <col min="4" max="4" width="44.421875" style="16" customWidth="1"/>
    <col min="5" max="5" width="14.00390625" style="16" customWidth="1"/>
    <col min="10" max="10" width="26.421875" style="0" bestFit="1" customWidth="1"/>
  </cols>
  <sheetData>
    <row r="1" spans="1:5" ht="12.75">
      <c r="A1" s="66" t="s">
        <v>120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+'Giugno ''10  '!C41</f>
        <v>1017.440000000001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7" ht="12.75">
      <c r="A5" s="11">
        <v>40360</v>
      </c>
      <c r="B5" s="3"/>
      <c r="C5" s="3"/>
      <c r="D5" s="30"/>
      <c r="E5" s="30"/>
      <c r="G5" s="27"/>
    </row>
    <row r="6" spans="1:5" ht="12.75">
      <c r="A6" s="11">
        <v>40361</v>
      </c>
      <c r="B6" s="3"/>
      <c r="C6" s="39">
        <v>-176.2</v>
      </c>
      <c r="D6" s="30" t="s">
        <v>139</v>
      </c>
      <c r="E6" s="30"/>
    </row>
    <row r="7" spans="1:5" ht="12.75">
      <c r="A7" s="11">
        <v>40361</v>
      </c>
      <c r="B7" s="3"/>
      <c r="C7" s="39">
        <v>-3.9</v>
      </c>
      <c r="D7" s="30" t="s">
        <v>141</v>
      </c>
      <c r="E7" s="30"/>
    </row>
    <row r="8" spans="1:5" ht="12.75">
      <c r="A8" s="11">
        <v>40362</v>
      </c>
      <c r="B8" s="3"/>
      <c r="C8" s="39"/>
      <c r="D8" s="30"/>
      <c r="E8" s="30"/>
    </row>
    <row r="9" spans="1:5" ht="12.75">
      <c r="A9" s="11">
        <v>40363</v>
      </c>
      <c r="B9" s="3"/>
      <c r="C9" s="39"/>
      <c r="D9" s="30"/>
      <c r="E9" s="30"/>
    </row>
    <row r="10" spans="1:5" ht="12.75">
      <c r="A10" s="11">
        <v>40364</v>
      </c>
      <c r="B10" s="3"/>
      <c r="C10" s="39">
        <v>-116.3</v>
      </c>
      <c r="D10" s="30" t="s">
        <v>142</v>
      </c>
      <c r="E10" s="30"/>
    </row>
    <row r="11" spans="1:5" ht="12.75">
      <c r="A11" s="11">
        <v>40365</v>
      </c>
      <c r="B11" s="3"/>
      <c r="C11" s="39">
        <v>-36.78</v>
      </c>
      <c r="D11" s="30" t="s">
        <v>140</v>
      </c>
      <c r="E11" s="30"/>
    </row>
    <row r="12" spans="1:5" ht="12.75">
      <c r="A12" s="11">
        <v>40366</v>
      </c>
      <c r="B12" s="3"/>
      <c r="C12" s="39"/>
      <c r="D12" s="30"/>
      <c r="E12" s="30"/>
    </row>
    <row r="13" spans="1:5" ht="12.75">
      <c r="A13" s="11">
        <v>40367</v>
      </c>
      <c r="B13" s="3"/>
      <c r="C13" s="39"/>
      <c r="D13" s="30"/>
      <c r="E13" s="30"/>
    </row>
    <row r="14" spans="1:5" ht="12.75">
      <c r="A14" s="11">
        <v>40368</v>
      </c>
      <c r="B14" s="3"/>
      <c r="C14" s="39">
        <v>-350.4</v>
      </c>
      <c r="D14" s="30" t="s">
        <v>143</v>
      </c>
      <c r="E14" s="30"/>
    </row>
    <row r="15" spans="1:5" ht="12.75">
      <c r="A15" s="11">
        <v>40369</v>
      </c>
      <c r="B15" s="3"/>
      <c r="C15" s="39"/>
      <c r="D15" s="30"/>
      <c r="E15" s="30"/>
    </row>
    <row r="16" spans="1:5" ht="12.75">
      <c r="A16" s="11">
        <v>40370</v>
      </c>
      <c r="B16" s="3"/>
      <c r="C16" s="39"/>
      <c r="D16" s="30"/>
      <c r="E16" s="30"/>
    </row>
    <row r="17" spans="1:5" ht="12.75">
      <c r="A17" s="11">
        <v>40371</v>
      </c>
      <c r="B17" s="3"/>
      <c r="C17" s="39"/>
      <c r="D17" s="30"/>
      <c r="E17" s="30"/>
    </row>
    <row r="18" spans="1:5" ht="12.75">
      <c r="A18" s="11">
        <v>40372</v>
      </c>
      <c r="B18" s="3"/>
      <c r="C18" s="39">
        <v>-150</v>
      </c>
      <c r="D18" s="30" t="s">
        <v>144</v>
      </c>
      <c r="E18" s="30"/>
    </row>
    <row r="19" spans="1:5" ht="12.75">
      <c r="A19" s="11">
        <v>40373</v>
      </c>
      <c r="B19" s="3"/>
      <c r="C19" s="39"/>
      <c r="D19" s="30"/>
      <c r="E19" s="30"/>
    </row>
    <row r="20" spans="1:5" ht="12.75">
      <c r="A20" s="11">
        <v>40374</v>
      </c>
      <c r="B20" s="3"/>
      <c r="C20" s="39">
        <v>-7</v>
      </c>
      <c r="D20" s="30" t="s">
        <v>145</v>
      </c>
      <c r="E20" s="30"/>
    </row>
    <row r="21" spans="1:5" ht="12.75">
      <c r="A21" s="11">
        <v>40374</v>
      </c>
      <c r="B21" s="3"/>
      <c r="C21" s="39">
        <v>-21</v>
      </c>
      <c r="D21" s="30" t="s">
        <v>146</v>
      </c>
      <c r="E21" s="30"/>
    </row>
    <row r="22" spans="1:5" ht="12.75">
      <c r="A22" s="11">
        <v>40375</v>
      </c>
      <c r="B22" s="3"/>
      <c r="C22" s="39">
        <v>-82.9</v>
      </c>
      <c r="D22" s="30" t="s">
        <v>147</v>
      </c>
      <c r="E22" s="30"/>
    </row>
    <row r="23" spans="1:5" ht="12.75">
      <c r="A23" s="11">
        <v>40376</v>
      </c>
      <c r="B23" s="3"/>
      <c r="C23" s="39"/>
      <c r="D23" s="30"/>
      <c r="E23" s="30"/>
    </row>
    <row r="24" spans="1:5" ht="12.75">
      <c r="A24" s="11">
        <v>40377</v>
      </c>
      <c r="B24" s="3"/>
      <c r="C24" s="39"/>
      <c r="D24" s="30"/>
      <c r="E24" s="30"/>
    </row>
    <row r="25" spans="1:5" ht="12.75">
      <c r="A25" s="11">
        <v>40378</v>
      </c>
      <c r="B25" s="3"/>
      <c r="C25" s="39"/>
      <c r="D25" s="30"/>
      <c r="E25" s="30"/>
    </row>
    <row r="26" spans="1:5" ht="12.75">
      <c r="A26" s="11">
        <v>40379</v>
      </c>
      <c r="B26" s="3"/>
      <c r="C26" s="39"/>
      <c r="D26" s="30"/>
      <c r="E26" s="30"/>
    </row>
    <row r="27" spans="1:5" ht="12.75">
      <c r="A27" s="11">
        <v>40380</v>
      </c>
      <c r="B27" s="3"/>
      <c r="C27" s="39"/>
      <c r="D27" s="30"/>
      <c r="E27" s="30"/>
    </row>
    <row r="28" spans="1:5" ht="12.75">
      <c r="A28" s="11">
        <v>40381</v>
      </c>
      <c r="B28" s="3"/>
      <c r="C28" s="39"/>
      <c r="D28" s="30"/>
      <c r="E28" s="30"/>
    </row>
    <row r="29" spans="1:6" ht="12" customHeight="1">
      <c r="A29" s="11">
        <v>40382</v>
      </c>
      <c r="B29" s="3"/>
      <c r="C29" s="39"/>
      <c r="D29" s="30"/>
      <c r="E29" s="30"/>
      <c r="F29" s="27"/>
    </row>
    <row r="30" spans="1:5" ht="12.75">
      <c r="A30" s="11">
        <v>40383</v>
      </c>
      <c r="B30" s="3"/>
      <c r="C30" s="39"/>
      <c r="D30" s="30"/>
      <c r="E30" s="30"/>
    </row>
    <row r="31" spans="1:5" ht="12.75">
      <c r="A31" s="11">
        <v>40384</v>
      </c>
      <c r="B31" s="3"/>
      <c r="C31" s="39"/>
      <c r="D31" s="30"/>
      <c r="E31" s="30"/>
    </row>
    <row r="32" spans="1:5" ht="12.75">
      <c r="A32" s="11">
        <v>40385</v>
      </c>
      <c r="B32" s="3"/>
      <c r="C32" s="39"/>
      <c r="D32" s="30"/>
      <c r="E32" s="30"/>
    </row>
    <row r="33" spans="1:5" ht="12.75">
      <c r="A33" s="11">
        <v>40386</v>
      </c>
      <c r="B33" s="3"/>
      <c r="C33" s="39"/>
      <c r="D33" s="30"/>
      <c r="E33" s="30"/>
    </row>
    <row r="34" spans="1:5" ht="12.75">
      <c r="A34" s="11">
        <v>40387</v>
      </c>
      <c r="B34" s="3"/>
      <c r="C34" s="39">
        <v>-20</v>
      </c>
      <c r="D34" s="30" t="s">
        <v>149</v>
      </c>
      <c r="E34" s="30"/>
    </row>
    <row r="35" spans="1:5" ht="12.75">
      <c r="A35" s="11">
        <v>40388</v>
      </c>
      <c r="B35" s="3"/>
      <c r="C35" s="3"/>
      <c r="D35" s="30"/>
      <c r="E35" s="30"/>
    </row>
    <row r="36" spans="1:5" ht="15" customHeight="1">
      <c r="A36" s="11">
        <v>40389</v>
      </c>
      <c r="B36" s="3"/>
      <c r="C36" s="3">
        <v>1000</v>
      </c>
      <c r="D36" s="30" t="s">
        <v>150</v>
      </c>
      <c r="E36" s="30"/>
    </row>
    <row r="37" spans="1:5" ht="12.75">
      <c r="A37" s="11">
        <v>40389</v>
      </c>
      <c r="B37" s="3"/>
      <c r="C37" s="3">
        <v>-159.9</v>
      </c>
      <c r="D37" s="30" t="s">
        <v>151</v>
      </c>
      <c r="E37" s="30"/>
    </row>
    <row r="38" spans="1:5" ht="12.75">
      <c r="A38" s="11">
        <v>40389</v>
      </c>
      <c r="B38" s="3"/>
      <c r="C38" s="3">
        <v>-44</v>
      </c>
      <c r="D38" s="30" t="s">
        <v>153</v>
      </c>
      <c r="E38" s="30"/>
    </row>
    <row r="39" spans="1:5" ht="12.75">
      <c r="A39" s="11">
        <v>40390</v>
      </c>
      <c r="B39" s="3"/>
      <c r="C39" s="3">
        <v>-66</v>
      </c>
      <c r="D39" s="30" t="s">
        <v>152</v>
      </c>
      <c r="E39" s="30"/>
    </row>
    <row r="40" spans="1:5" ht="12.75">
      <c r="A40" s="11">
        <v>40391</v>
      </c>
      <c r="B40" s="3"/>
      <c r="C40" s="3"/>
      <c r="D40" s="30"/>
      <c r="E40" s="30"/>
    </row>
    <row r="41" spans="1:7" ht="15.75">
      <c r="A41" s="3" t="s">
        <v>57</v>
      </c>
      <c r="B41" s="5"/>
      <c r="C41" s="21">
        <f>B3+SUM(C5:C40)</f>
        <v>783.0600000000011</v>
      </c>
      <c r="D41" s="348"/>
      <c r="E41" s="348"/>
      <c r="G41" s="27"/>
    </row>
    <row r="43" ht="12.75">
      <c r="C43" s="26"/>
    </row>
    <row r="46" spans="1:5" ht="12.75">
      <c r="A46" s="64" t="s">
        <v>168</v>
      </c>
      <c r="B46" s="65"/>
      <c r="C46" s="44" t="s">
        <v>172</v>
      </c>
      <c r="D46" s="45" t="s">
        <v>1</v>
      </c>
      <c r="E46" s="45" t="s">
        <v>169</v>
      </c>
    </row>
    <row r="47" spans="1:5" ht="12.75">
      <c r="A47" s="55"/>
      <c r="B47" s="59"/>
      <c r="C47" s="56"/>
      <c r="D47" s="57"/>
      <c r="E47" s="58"/>
    </row>
    <row r="48" spans="1:5" ht="12.75">
      <c r="A48" s="46" t="s">
        <v>170</v>
      </c>
      <c r="B48" s="60" t="s">
        <v>0</v>
      </c>
      <c r="C48" s="51">
        <v>290</v>
      </c>
      <c r="D48" s="69">
        <v>2009</v>
      </c>
      <c r="E48" s="47"/>
    </row>
    <row r="49" spans="1:5" ht="12.75">
      <c r="A49" s="48"/>
      <c r="B49" s="60" t="s">
        <v>171</v>
      </c>
      <c r="C49" s="51">
        <v>0</v>
      </c>
      <c r="D49" s="53"/>
      <c r="E49" s="47"/>
    </row>
    <row r="50" spans="1:5" ht="12.75">
      <c r="A50" s="49"/>
      <c r="B50" s="61" t="s">
        <v>4</v>
      </c>
      <c r="C50" s="52">
        <f>C48-C49</f>
        <v>290</v>
      </c>
      <c r="D50" s="54"/>
      <c r="E50" s="50"/>
    </row>
    <row r="51" spans="1:5" ht="12.75">
      <c r="A51" s="55"/>
      <c r="B51" s="59"/>
      <c r="C51" s="56"/>
      <c r="D51" s="57"/>
      <c r="E51" s="58"/>
    </row>
    <row r="52" spans="1:5" ht="12.75">
      <c r="A52" s="46" t="s">
        <v>174</v>
      </c>
      <c r="B52" s="60" t="s">
        <v>0</v>
      </c>
      <c r="C52" s="51">
        <v>40</v>
      </c>
      <c r="D52" s="67" t="s">
        <v>183</v>
      </c>
      <c r="E52" s="62" t="s">
        <v>182</v>
      </c>
    </row>
    <row r="53" spans="1:5" ht="12.75">
      <c r="A53" s="48"/>
      <c r="B53" s="60" t="s">
        <v>171</v>
      </c>
      <c r="C53" s="51">
        <v>0</v>
      </c>
      <c r="D53" s="53"/>
      <c r="E53" s="47"/>
    </row>
    <row r="54" spans="1:5" ht="12.75">
      <c r="A54" s="49"/>
      <c r="B54" s="61" t="s">
        <v>4</v>
      </c>
      <c r="C54" s="52">
        <f>C52-C53</f>
        <v>40</v>
      </c>
      <c r="D54" s="54"/>
      <c r="E54" s="50"/>
    </row>
    <row r="55" spans="1:5" ht="12.75">
      <c r="A55" s="55"/>
      <c r="B55" s="59"/>
      <c r="C55" s="56"/>
      <c r="D55" s="57"/>
      <c r="E55" s="58"/>
    </row>
    <row r="56" spans="1:5" ht="12.75">
      <c r="A56" s="46" t="s">
        <v>175</v>
      </c>
      <c r="B56" s="60" t="s">
        <v>0</v>
      </c>
      <c r="C56" s="51">
        <v>35.9</v>
      </c>
      <c r="D56" s="68" t="s">
        <v>180</v>
      </c>
      <c r="E56" s="62" t="s">
        <v>148</v>
      </c>
    </row>
    <row r="57" spans="1:5" ht="12.75">
      <c r="A57" s="48"/>
      <c r="B57" s="60" t="s">
        <v>171</v>
      </c>
      <c r="C57" s="51">
        <v>0</v>
      </c>
      <c r="D57" s="53"/>
      <c r="E57" s="47"/>
    </row>
    <row r="58" spans="1:5" ht="12.75">
      <c r="A58" s="49"/>
      <c r="B58" s="61" t="s">
        <v>4</v>
      </c>
      <c r="C58" s="52">
        <f>C56-C57</f>
        <v>35.9</v>
      </c>
      <c r="D58" s="54"/>
      <c r="E58" s="50"/>
    </row>
    <row r="59" spans="1:5" ht="12.75">
      <c r="A59" s="55"/>
      <c r="B59" s="59"/>
      <c r="C59" s="56"/>
      <c r="D59" s="57"/>
      <c r="E59" s="58"/>
    </row>
    <row r="60" spans="1:5" ht="12.75">
      <c r="A60" s="46" t="s">
        <v>173</v>
      </c>
      <c r="B60" s="60" t="s">
        <v>0</v>
      </c>
      <c r="C60" s="51">
        <v>146</v>
      </c>
      <c r="D60" s="67" t="s">
        <v>181</v>
      </c>
      <c r="E60" s="62" t="s">
        <v>148</v>
      </c>
    </row>
    <row r="61" spans="1:5" ht="12.75">
      <c r="A61" s="48"/>
      <c r="B61" s="60" t="s">
        <v>171</v>
      </c>
      <c r="C61" s="51">
        <v>0</v>
      </c>
      <c r="D61" s="53"/>
      <c r="E61" s="47"/>
    </row>
    <row r="62" spans="1:5" ht="12.75">
      <c r="A62" s="49"/>
      <c r="B62" s="61" t="s">
        <v>4</v>
      </c>
      <c r="C62" s="52">
        <f>C60-C61</f>
        <v>146</v>
      </c>
      <c r="D62" s="54"/>
      <c r="E62" s="50"/>
    </row>
    <row r="63" spans="1:5" ht="12.75">
      <c r="A63" s="55"/>
      <c r="B63" s="59"/>
      <c r="C63" s="56"/>
      <c r="D63" s="57"/>
      <c r="E63" s="58"/>
    </row>
    <row r="64" spans="1:5" ht="12.75">
      <c r="A64" s="46" t="s">
        <v>184</v>
      </c>
      <c r="B64" s="60" t="s">
        <v>0</v>
      </c>
      <c r="C64" s="51">
        <v>170</v>
      </c>
      <c r="D64" s="67" t="s">
        <v>185</v>
      </c>
      <c r="E64" s="62" t="s">
        <v>182</v>
      </c>
    </row>
    <row r="65" spans="1:5" ht="12.75">
      <c r="A65" s="48"/>
      <c r="B65" s="60" t="s">
        <v>171</v>
      </c>
      <c r="C65" s="51">
        <v>0</v>
      </c>
      <c r="D65" s="53"/>
      <c r="E65" s="47"/>
    </row>
    <row r="66" spans="1:5" ht="12.75">
      <c r="A66" s="49"/>
      <c r="B66" s="61" t="s">
        <v>4</v>
      </c>
      <c r="C66" s="52">
        <f>C64-C65</f>
        <v>170</v>
      </c>
      <c r="D66" s="54"/>
      <c r="E66" s="50"/>
    </row>
    <row r="67" spans="1:5" ht="12.75">
      <c r="A67" s="55"/>
      <c r="B67" s="59"/>
      <c r="C67" s="56"/>
      <c r="D67" s="57"/>
      <c r="E67" s="58"/>
    </row>
    <row r="68" spans="1:5" ht="25.5">
      <c r="A68" s="46" t="s">
        <v>176</v>
      </c>
      <c r="B68" s="60" t="s">
        <v>0</v>
      </c>
      <c r="C68" s="51">
        <v>251</v>
      </c>
      <c r="D68" s="67" t="s">
        <v>178</v>
      </c>
      <c r="E68" s="63" t="s">
        <v>177</v>
      </c>
    </row>
    <row r="69" spans="1:5" ht="12.75">
      <c r="A69" s="48"/>
      <c r="B69" s="60" t="s">
        <v>171</v>
      </c>
      <c r="C69" s="51">
        <v>0</v>
      </c>
      <c r="D69" s="67" t="s">
        <v>179</v>
      </c>
      <c r="E69" s="47"/>
    </row>
    <row r="70" spans="1:5" ht="12.75">
      <c r="A70" s="49"/>
      <c r="B70" s="61" t="s">
        <v>4</v>
      </c>
      <c r="C70" s="52">
        <f>C68-C69</f>
        <v>251</v>
      </c>
      <c r="D70" s="54"/>
      <c r="E70" s="50"/>
    </row>
    <row r="71" spans="1:5" ht="12.75">
      <c r="A71" s="55"/>
      <c r="B71" s="59"/>
      <c r="C71" s="56"/>
      <c r="D71" s="57"/>
      <c r="E71" s="58"/>
    </row>
    <row r="72" spans="1:6" ht="38.25">
      <c r="A72" s="46" t="s">
        <v>194</v>
      </c>
      <c r="B72" s="60" t="s">
        <v>0</v>
      </c>
      <c r="C72" s="51">
        <v>4</v>
      </c>
      <c r="D72" s="67" t="s">
        <v>192</v>
      </c>
      <c r="E72" s="63" t="s">
        <v>193</v>
      </c>
      <c r="F72" s="27" t="s">
        <v>195</v>
      </c>
    </row>
    <row r="73" spans="1:5" ht="12.75">
      <c r="A73" s="48"/>
      <c r="B73" s="60" t="s">
        <v>171</v>
      </c>
      <c r="C73" s="51">
        <v>0</v>
      </c>
      <c r="D73" s="53"/>
      <c r="E73" s="47"/>
    </row>
    <row r="74" spans="1:5" ht="12.75">
      <c r="A74" s="49"/>
      <c r="B74" s="61" t="s">
        <v>4</v>
      </c>
      <c r="C74" s="52">
        <f>C72-C73</f>
        <v>4</v>
      </c>
      <c r="D74" s="54"/>
      <c r="E74" s="50"/>
    </row>
    <row r="75" spans="1:5" ht="12.75">
      <c r="A75" s="55"/>
      <c r="B75" s="59"/>
      <c r="C75" s="56"/>
      <c r="D75" s="57"/>
      <c r="E75" s="58"/>
    </row>
    <row r="76" spans="1:6" ht="38.25">
      <c r="A76" s="46" t="s">
        <v>173</v>
      </c>
      <c r="B76" s="60" t="s">
        <v>0</v>
      </c>
      <c r="C76" s="51">
        <v>8</v>
      </c>
      <c r="D76" s="67" t="s">
        <v>192</v>
      </c>
      <c r="E76" s="63" t="s">
        <v>193</v>
      </c>
      <c r="F76" t="s">
        <v>195</v>
      </c>
    </row>
    <row r="77" spans="1:5" ht="12.75">
      <c r="A77" s="48"/>
      <c r="B77" s="60" t="s">
        <v>171</v>
      </c>
      <c r="C77" s="51">
        <v>0</v>
      </c>
      <c r="D77" s="53"/>
      <c r="E77" s="47"/>
    </row>
    <row r="78" spans="1:5" ht="12.75">
      <c r="A78" s="49"/>
      <c r="B78" s="61" t="s">
        <v>4</v>
      </c>
      <c r="C78" s="52">
        <f>C76-C77</f>
        <v>8</v>
      </c>
      <c r="D78" s="54"/>
      <c r="E78" s="50"/>
    </row>
  </sheetData>
  <sheetProtection/>
  <mergeCells count="3">
    <mergeCell ref="B3:C3"/>
    <mergeCell ref="D4:E4"/>
    <mergeCell ref="D41:E41"/>
  </mergeCells>
  <conditionalFormatting sqref="C40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PageLayoutView="0" workbookViewId="0" topLeftCell="A16">
      <selection activeCell="C41" sqref="C41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0.8515625" style="16" customWidth="1"/>
    <col min="10" max="10" width="26.421875" style="0" bestFit="1" customWidth="1"/>
  </cols>
  <sheetData>
    <row r="1" spans="1:5" ht="12.75">
      <c r="A1" s="66" t="s">
        <v>157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+'[1]Luglio ''10'!C41</f>
        <v>783.0600000000011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7" ht="12.75">
      <c r="A5" s="11">
        <v>40391</v>
      </c>
      <c r="B5" s="3"/>
      <c r="C5" s="3"/>
      <c r="D5" s="30"/>
      <c r="E5" s="30"/>
      <c r="G5" s="27"/>
    </row>
    <row r="6" spans="1:5" ht="12.75">
      <c r="A6" s="11">
        <v>40392</v>
      </c>
      <c r="B6" s="3"/>
      <c r="C6" s="39"/>
      <c r="D6" s="30"/>
      <c r="E6" s="30"/>
    </row>
    <row r="7" spans="1:5" ht="12.75">
      <c r="A7" s="11">
        <v>40392</v>
      </c>
      <c r="B7" s="3"/>
      <c r="C7" s="39"/>
      <c r="D7" s="30"/>
      <c r="E7" s="30"/>
    </row>
    <row r="8" spans="1:5" ht="12.75">
      <c r="A8" s="11">
        <v>40393</v>
      </c>
      <c r="B8" s="3"/>
      <c r="C8" s="39">
        <v>-71.56</v>
      </c>
      <c r="D8" s="30" t="s">
        <v>154</v>
      </c>
      <c r="E8" s="30"/>
    </row>
    <row r="9" spans="1:5" ht="12.75">
      <c r="A9" s="11">
        <v>40394</v>
      </c>
      <c r="B9" s="3"/>
      <c r="C9" s="39">
        <v>-153.6</v>
      </c>
      <c r="D9" s="30" t="s">
        <v>158</v>
      </c>
      <c r="E9" s="30"/>
    </row>
    <row r="10" spans="1:5" ht="12.75">
      <c r="A10" s="11">
        <v>40395</v>
      </c>
      <c r="B10" s="3"/>
      <c r="C10" s="39">
        <v>-3.9</v>
      </c>
      <c r="D10" s="30" t="s">
        <v>160</v>
      </c>
      <c r="E10" s="30"/>
    </row>
    <row r="11" spans="1:5" ht="12.75">
      <c r="A11" s="11">
        <v>40396</v>
      </c>
      <c r="B11" s="3"/>
      <c r="C11" s="39"/>
      <c r="D11" s="30"/>
      <c r="E11" s="30"/>
    </row>
    <row r="12" spans="1:5" ht="12.75">
      <c r="A12" s="11">
        <v>40397</v>
      </c>
      <c r="B12" s="3"/>
      <c r="C12" s="39"/>
      <c r="D12" s="30"/>
      <c r="E12" s="30"/>
    </row>
    <row r="13" spans="1:5" ht="12.75">
      <c r="A13" s="11">
        <v>40398</v>
      </c>
      <c r="B13" s="3"/>
      <c r="C13" s="39"/>
      <c r="D13" s="30"/>
      <c r="E13" s="30"/>
    </row>
    <row r="14" spans="1:5" ht="12.75">
      <c r="A14" s="11">
        <v>40399</v>
      </c>
      <c r="B14" s="3"/>
      <c r="C14" s="39"/>
      <c r="D14" s="30"/>
      <c r="E14" s="30"/>
    </row>
    <row r="15" spans="1:5" ht="12.75">
      <c r="A15" s="11">
        <v>40400</v>
      </c>
      <c r="B15" s="3"/>
      <c r="C15" s="39"/>
      <c r="D15" s="30"/>
      <c r="E15" s="30"/>
    </row>
    <row r="16" spans="1:5" ht="12.75">
      <c r="A16" s="11">
        <v>40401</v>
      </c>
      <c r="B16" s="3"/>
      <c r="C16" s="39"/>
      <c r="D16" s="30"/>
      <c r="E16" s="30"/>
    </row>
    <row r="17" spans="1:5" ht="12.75">
      <c r="A17" s="11">
        <v>40402</v>
      </c>
      <c r="B17" s="3"/>
      <c r="C17" s="39"/>
      <c r="D17" s="30"/>
      <c r="E17" s="30"/>
    </row>
    <row r="18" spans="1:5" ht="12.75">
      <c r="A18" s="11">
        <v>40403</v>
      </c>
      <c r="B18" s="3"/>
      <c r="C18" s="39"/>
      <c r="D18" s="30"/>
      <c r="E18" s="30"/>
    </row>
    <row r="19" spans="1:5" ht="12.75">
      <c r="A19" s="11">
        <v>40404</v>
      </c>
      <c r="B19" s="3"/>
      <c r="C19" s="39"/>
      <c r="D19" s="30"/>
      <c r="E19" s="30"/>
    </row>
    <row r="20" spans="1:5" ht="12.75">
      <c r="A20" s="11">
        <v>40405</v>
      </c>
      <c r="B20" s="3"/>
      <c r="C20" s="39"/>
      <c r="D20" s="30"/>
      <c r="E20" s="30"/>
    </row>
    <row r="21" spans="1:5" ht="12.75">
      <c r="A21" s="11">
        <v>40405</v>
      </c>
      <c r="B21" s="3"/>
      <c r="C21" s="39"/>
      <c r="D21" s="30"/>
      <c r="E21" s="30"/>
    </row>
    <row r="22" spans="1:5" ht="12.75">
      <c r="A22" s="11">
        <v>40406</v>
      </c>
      <c r="B22" s="3"/>
      <c r="C22" s="39"/>
      <c r="D22" s="30"/>
      <c r="E22" s="30"/>
    </row>
    <row r="23" spans="1:5" ht="12.75">
      <c r="A23" s="11">
        <v>40407</v>
      </c>
      <c r="B23" s="3"/>
      <c r="C23" s="39"/>
      <c r="D23" s="30"/>
      <c r="E23" s="30"/>
    </row>
    <row r="24" spans="1:5" ht="12.75">
      <c r="A24" s="11">
        <v>40408</v>
      </c>
      <c r="B24" s="3"/>
      <c r="C24" s="39"/>
      <c r="D24" s="30"/>
      <c r="E24" s="30"/>
    </row>
    <row r="25" spans="1:5" ht="12.75">
      <c r="A25" s="11">
        <v>40409</v>
      </c>
      <c r="B25" s="3"/>
      <c r="C25" s="39"/>
      <c r="D25" s="30"/>
      <c r="E25" s="30"/>
    </row>
    <row r="26" spans="1:5" ht="12.75">
      <c r="A26" s="11">
        <v>40410</v>
      </c>
      <c r="B26" s="3"/>
      <c r="C26" s="39"/>
      <c r="D26" s="30"/>
      <c r="E26" s="30"/>
    </row>
    <row r="27" spans="1:5" ht="12.75">
      <c r="A27" s="11">
        <v>40411</v>
      </c>
      <c r="B27" s="3"/>
      <c r="C27" s="39"/>
      <c r="D27" s="30"/>
      <c r="E27" s="30"/>
    </row>
    <row r="28" spans="1:5" ht="12.75">
      <c r="A28" s="11">
        <v>40412</v>
      </c>
      <c r="B28" s="3"/>
      <c r="C28" s="39"/>
      <c r="D28" s="30"/>
      <c r="E28" s="30"/>
    </row>
    <row r="29" spans="1:6" ht="12" customHeight="1">
      <c r="A29" s="11">
        <v>40413</v>
      </c>
      <c r="B29" s="3"/>
      <c r="C29" s="39"/>
      <c r="D29" s="30"/>
      <c r="E29" s="30"/>
      <c r="F29" s="27"/>
    </row>
    <row r="30" spans="1:5" ht="12.75">
      <c r="A30" s="11">
        <v>40414</v>
      </c>
      <c r="B30" s="3"/>
      <c r="C30" s="39"/>
      <c r="D30" s="30"/>
      <c r="E30" s="30"/>
    </row>
    <row r="31" spans="1:5" ht="12.75">
      <c r="A31" s="11">
        <v>40415</v>
      </c>
      <c r="B31" s="3"/>
      <c r="C31" s="39"/>
      <c r="D31" s="30"/>
      <c r="E31" s="30"/>
    </row>
    <row r="32" spans="1:5" ht="12.75">
      <c r="A32" s="11">
        <v>40416</v>
      </c>
      <c r="B32" s="3"/>
      <c r="C32" s="39"/>
      <c r="D32" s="30"/>
      <c r="E32" s="30"/>
    </row>
    <row r="33" spans="1:5" ht="12.75">
      <c r="A33" s="11">
        <v>40417</v>
      </c>
      <c r="B33" s="3"/>
      <c r="C33" s="39"/>
      <c r="D33" s="30"/>
      <c r="E33" s="30"/>
    </row>
    <row r="34" spans="1:5" ht="12.75">
      <c r="A34" s="11">
        <v>40418</v>
      </c>
      <c r="B34" s="3"/>
      <c r="C34" s="39"/>
      <c r="D34" s="30"/>
      <c r="E34" s="30"/>
    </row>
    <row r="35" spans="1:5" ht="12.75">
      <c r="A35" s="11">
        <v>40419</v>
      </c>
      <c r="B35" s="3"/>
      <c r="C35" s="3"/>
      <c r="D35" s="30"/>
      <c r="E35" s="30"/>
    </row>
    <row r="36" spans="1:5" ht="15" customHeight="1">
      <c r="A36" s="11">
        <v>40420</v>
      </c>
      <c r="B36" s="3"/>
      <c r="C36" s="3"/>
      <c r="D36" s="30"/>
      <c r="E36" s="30"/>
    </row>
    <row r="37" spans="1:5" ht="12.75">
      <c r="A37" s="11">
        <v>40420</v>
      </c>
      <c r="B37" s="3"/>
      <c r="C37" s="3"/>
      <c r="D37" s="30"/>
      <c r="E37" s="30"/>
    </row>
    <row r="38" spans="1:5" ht="12.75">
      <c r="A38" s="11">
        <v>40420</v>
      </c>
      <c r="B38" s="3"/>
      <c r="C38" s="3"/>
      <c r="D38" s="30"/>
      <c r="E38" s="30"/>
    </row>
    <row r="39" spans="1:5" ht="12.75">
      <c r="A39" s="11">
        <v>40421</v>
      </c>
      <c r="B39" s="3"/>
      <c r="C39" s="3"/>
      <c r="D39" s="30"/>
      <c r="E39" s="30"/>
    </row>
    <row r="40" spans="1:5" ht="12.75">
      <c r="A40" s="11">
        <v>40422</v>
      </c>
      <c r="B40" s="3"/>
      <c r="C40" s="3"/>
      <c r="D40" s="30"/>
      <c r="E40" s="30"/>
    </row>
    <row r="41" spans="1:7" ht="15.75">
      <c r="A41" s="3" t="s">
        <v>57</v>
      </c>
      <c r="B41" s="5"/>
      <c r="C41" s="21">
        <f>B3+SUM(C5:C40)</f>
        <v>554.0000000000011</v>
      </c>
      <c r="D41" s="348"/>
      <c r="E41" s="348"/>
      <c r="G41" s="27"/>
    </row>
    <row r="43" spans="2:4" ht="12.75">
      <c r="B43" t="s">
        <v>155</v>
      </c>
      <c r="C43" s="26">
        <v>564.11</v>
      </c>
      <c r="D43" s="27" t="s">
        <v>163</v>
      </c>
    </row>
    <row r="44" spans="2:3" ht="12.75">
      <c r="B44" s="6" t="s">
        <v>156</v>
      </c>
      <c r="C44" s="14">
        <f>C43-'Agosto ''10'!C41</f>
        <v>10.109999999998877</v>
      </c>
    </row>
    <row r="45" spans="1:2" ht="12.75">
      <c r="A45" s="42"/>
      <c r="B45" s="42"/>
    </row>
    <row r="47" spans="1:5" ht="12.75">
      <c r="A47" s="64" t="s">
        <v>168</v>
      </c>
      <c r="B47" s="65"/>
      <c r="C47" s="44" t="s">
        <v>172</v>
      </c>
      <c r="D47" s="45" t="s">
        <v>1</v>
      </c>
      <c r="E47" s="45" t="s">
        <v>169</v>
      </c>
    </row>
    <row r="48" spans="1:5" ht="12.75">
      <c r="A48" s="55"/>
      <c r="B48" s="59"/>
      <c r="C48" s="56"/>
      <c r="D48" s="57"/>
      <c r="E48" s="58"/>
    </row>
    <row r="49" spans="1:5" ht="12.75">
      <c r="A49" s="46" t="s">
        <v>170</v>
      </c>
      <c r="B49" s="60" t="s">
        <v>0</v>
      </c>
      <c r="C49" s="51">
        <v>290</v>
      </c>
      <c r="D49" s="69">
        <v>2009</v>
      </c>
      <c r="E49" s="47"/>
    </row>
    <row r="50" spans="1:5" ht="12.75">
      <c r="A50" s="48"/>
      <c r="B50" s="60" t="s">
        <v>171</v>
      </c>
      <c r="C50" s="51">
        <v>0</v>
      </c>
      <c r="D50" s="53"/>
      <c r="E50" s="47"/>
    </row>
    <row r="51" spans="1:5" ht="12.75">
      <c r="A51" s="49"/>
      <c r="B51" s="61" t="s">
        <v>4</v>
      </c>
      <c r="C51" s="52">
        <f>C49-C50</f>
        <v>290</v>
      </c>
      <c r="D51" s="54"/>
      <c r="E51" s="50"/>
    </row>
    <row r="52" spans="1:5" ht="12.75">
      <c r="A52" s="55"/>
      <c r="B52" s="59"/>
      <c r="C52" s="56"/>
      <c r="D52" s="57"/>
      <c r="E52" s="58"/>
    </row>
    <row r="53" spans="1:5" ht="12.75">
      <c r="A53" s="46" t="s">
        <v>174</v>
      </c>
      <c r="B53" s="60" t="s">
        <v>0</v>
      </c>
      <c r="C53" s="51">
        <v>40</v>
      </c>
      <c r="D53" s="67" t="s">
        <v>183</v>
      </c>
      <c r="E53" s="62" t="s">
        <v>182</v>
      </c>
    </row>
    <row r="54" spans="1:5" ht="12.75">
      <c r="A54" s="48"/>
      <c r="B54" s="60" t="s">
        <v>171</v>
      </c>
      <c r="C54" s="51">
        <v>0</v>
      </c>
      <c r="D54" s="53"/>
      <c r="E54" s="47"/>
    </row>
    <row r="55" spans="1:5" ht="12.75">
      <c r="A55" s="49"/>
      <c r="B55" s="61" t="s">
        <v>4</v>
      </c>
      <c r="C55" s="52">
        <f>C53-C54</f>
        <v>40</v>
      </c>
      <c r="D55" s="54"/>
      <c r="E55" s="50"/>
    </row>
    <row r="56" spans="1:5" ht="12.75">
      <c r="A56" s="55"/>
      <c r="B56" s="59"/>
      <c r="C56" s="56"/>
      <c r="D56" s="57"/>
      <c r="E56" s="58"/>
    </row>
    <row r="57" spans="1:5" ht="12.75">
      <c r="A57" s="46" t="s">
        <v>175</v>
      </c>
      <c r="B57" s="60" t="s">
        <v>0</v>
      </c>
      <c r="C57" s="51">
        <v>35.9</v>
      </c>
      <c r="D57" s="68" t="s">
        <v>180</v>
      </c>
      <c r="E57" s="62" t="s">
        <v>148</v>
      </c>
    </row>
    <row r="58" spans="1:5" ht="12.75">
      <c r="A58" s="48"/>
      <c r="B58" s="60" t="s">
        <v>171</v>
      </c>
      <c r="C58" s="51">
        <v>0</v>
      </c>
      <c r="D58" s="53"/>
      <c r="E58" s="47"/>
    </row>
    <row r="59" spans="1:5" ht="12.75">
      <c r="A59" s="49"/>
      <c r="B59" s="61" t="s">
        <v>4</v>
      </c>
      <c r="C59" s="52">
        <f>C57-C58</f>
        <v>35.9</v>
      </c>
      <c r="D59" s="54"/>
      <c r="E59" s="50"/>
    </row>
    <row r="60" spans="1:5" ht="12.75">
      <c r="A60" s="55"/>
      <c r="B60" s="59"/>
      <c r="C60" s="56"/>
      <c r="D60" s="57"/>
      <c r="E60" s="58"/>
    </row>
    <row r="61" spans="1:5" ht="12.75">
      <c r="A61" s="46" t="s">
        <v>173</v>
      </c>
      <c r="B61" s="60" t="s">
        <v>0</v>
      </c>
      <c r="C61" s="51">
        <v>146</v>
      </c>
      <c r="D61" s="67" t="s">
        <v>181</v>
      </c>
      <c r="E61" s="62" t="s">
        <v>148</v>
      </c>
    </row>
    <row r="62" spans="1:5" ht="12.75">
      <c r="A62" s="48"/>
      <c r="B62" s="60" t="s">
        <v>171</v>
      </c>
      <c r="C62" s="51">
        <v>0</v>
      </c>
      <c r="D62" s="53"/>
      <c r="E62" s="47"/>
    </row>
    <row r="63" spans="1:5" ht="12.75">
      <c r="A63" s="49"/>
      <c r="B63" s="61" t="s">
        <v>4</v>
      </c>
      <c r="C63" s="52">
        <f>C61-C62</f>
        <v>146</v>
      </c>
      <c r="D63" s="54"/>
      <c r="E63" s="50"/>
    </row>
    <row r="64" spans="1:5" ht="12.75">
      <c r="A64" s="55"/>
      <c r="B64" s="59"/>
      <c r="C64" s="56"/>
      <c r="D64" s="57"/>
      <c r="E64" s="58"/>
    </row>
    <row r="65" spans="1:5" ht="12.75">
      <c r="A65" s="46" t="s">
        <v>184</v>
      </c>
      <c r="B65" s="60" t="s">
        <v>0</v>
      </c>
      <c r="C65" s="51">
        <v>170</v>
      </c>
      <c r="D65" s="67" t="s">
        <v>185</v>
      </c>
      <c r="E65" s="62" t="s">
        <v>182</v>
      </c>
    </row>
    <row r="66" spans="1:5" ht="12.75">
      <c r="A66" s="48"/>
      <c r="B66" s="60" t="s">
        <v>171</v>
      </c>
      <c r="C66" s="51">
        <v>0</v>
      </c>
      <c r="D66" s="53"/>
      <c r="E66" s="47"/>
    </row>
    <row r="67" spans="1:5" ht="12.75">
      <c r="A67" s="49"/>
      <c r="B67" s="61" t="s">
        <v>4</v>
      </c>
      <c r="C67" s="52">
        <f>C65-C66</f>
        <v>170</v>
      </c>
      <c r="D67" s="54"/>
      <c r="E67" s="50"/>
    </row>
    <row r="68" spans="1:5" ht="12.75">
      <c r="A68" s="55"/>
      <c r="B68" s="59"/>
      <c r="C68" s="56"/>
      <c r="D68" s="57"/>
      <c r="E68" s="58"/>
    </row>
    <row r="69" spans="1:5" ht="25.5">
      <c r="A69" s="46" t="s">
        <v>176</v>
      </c>
      <c r="B69" s="60" t="s">
        <v>0</v>
      </c>
      <c r="C69" s="51">
        <v>251</v>
      </c>
      <c r="D69" s="67" t="s">
        <v>178</v>
      </c>
      <c r="E69" s="63" t="s">
        <v>177</v>
      </c>
    </row>
    <row r="70" spans="1:5" ht="12.75">
      <c r="A70" s="48"/>
      <c r="B70" s="60" t="s">
        <v>171</v>
      </c>
      <c r="C70" s="51">
        <v>0</v>
      </c>
      <c r="D70" s="67" t="s">
        <v>179</v>
      </c>
      <c r="E70" s="47"/>
    </row>
    <row r="71" spans="1:5" ht="12.75">
      <c r="A71" s="49"/>
      <c r="B71" s="61" t="s">
        <v>4</v>
      </c>
      <c r="C71" s="52">
        <f>C69-C70</f>
        <v>251</v>
      </c>
      <c r="D71" s="54"/>
      <c r="E71" s="50"/>
    </row>
    <row r="72" spans="1:5" ht="12.75">
      <c r="A72" s="55"/>
      <c r="B72" s="59"/>
      <c r="C72" s="56"/>
      <c r="D72" s="57"/>
      <c r="E72" s="58"/>
    </row>
    <row r="73" spans="1:6" ht="51">
      <c r="A73" s="46" t="s">
        <v>194</v>
      </c>
      <c r="B73" s="60" t="s">
        <v>0</v>
      </c>
      <c r="C73" s="51">
        <v>4</v>
      </c>
      <c r="D73" s="67" t="s">
        <v>192</v>
      </c>
      <c r="E73" s="63" t="s">
        <v>193</v>
      </c>
      <c r="F73" s="27" t="s">
        <v>195</v>
      </c>
    </row>
    <row r="74" spans="1:5" ht="12.75">
      <c r="A74" s="48"/>
      <c r="B74" s="60" t="s">
        <v>171</v>
      </c>
      <c r="C74" s="51">
        <v>0</v>
      </c>
      <c r="D74" s="53"/>
      <c r="E74" s="47"/>
    </row>
    <row r="75" spans="1:5" ht="12.75">
      <c r="A75" s="49"/>
      <c r="B75" s="61" t="s">
        <v>4</v>
      </c>
      <c r="C75" s="52">
        <f>C73-C74</f>
        <v>4</v>
      </c>
      <c r="D75" s="54"/>
      <c r="E75" s="50"/>
    </row>
    <row r="76" spans="1:5" ht="12.75">
      <c r="A76" s="55"/>
      <c r="B76" s="59"/>
      <c r="C76" s="56"/>
      <c r="D76" s="57"/>
      <c r="E76" s="58"/>
    </row>
    <row r="77" spans="1:6" ht="51">
      <c r="A77" s="46" t="s">
        <v>173</v>
      </c>
      <c r="B77" s="60" t="s">
        <v>0</v>
      </c>
      <c r="C77" s="51">
        <v>8</v>
      </c>
      <c r="D77" s="67" t="s">
        <v>192</v>
      </c>
      <c r="E77" s="63" t="s">
        <v>193</v>
      </c>
      <c r="F77" t="s">
        <v>195</v>
      </c>
    </row>
    <row r="78" spans="1:5" ht="12.75">
      <c r="A78" s="48"/>
      <c r="B78" s="60" t="s">
        <v>171</v>
      </c>
      <c r="C78" s="51">
        <v>0</v>
      </c>
      <c r="D78" s="53"/>
      <c r="E78" s="47"/>
    </row>
    <row r="79" spans="1:5" ht="12.75">
      <c r="A79" s="49"/>
      <c r="B79" s="61" t="s">
        <v>4</v>
      </c>
      <c r="C79" s="52">
        <f>C77-C78</f>
        <v>8</v>
      </c>
      <c r="D79" s="54"/>
      <c r="E79" s="50"/>
    </row>
  </sheetData>
  <sheetProtection/>
  <mergeCells count="3">
    <mergeCell ref="B3:C3"/>
    <mergeCell ref="D4:E4"/>
    <mergeCell ref="D41:E41"/>
  </mergeCells>
  <conditionalFormatting sqref="C40">
    <cfRule type="cellIs" priority="1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0.8515625" style="16" customWidth="1"/>
    <col min="10" max="10" width="26.421875" style="0" bestFit="1" customWidth="1"/>
  </cols>
  <sheetData>
    <row r="1" spans="1:5" ht="12.75">
      <c r="A1" s="66" t="s">
        <v>161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+'[2]Agosto ''10'!C41</f>
        <v>554.0000000000011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7" ht="12.75">
      <c r="A5" s="11">
        <v>40422</v>
      </c>
      <c r="B5" s="3"/>
      <c r="C5" s="3"/>
      <c r="D5" s="30"/>
      <c r="E5" s="30"/>
      <c r="G5" s="27"/>
    </row>
    <row r="6" spans="1:5" ht="12.75">
      <c r="A6" s="11">
        <v>40423</v>
      </c>
      <c r="B6" s="70">
        <v>30</v>
      </c>
      <c r="C6" s="39"/>
      <c r="D6" s="30" t="s">
        <v>162</v>
      </c>
      <c r="E6" s="30"/>
    </row>
    <row r="7" spans="1:5" ht="12.75">
      <c r="A7" s="11">
        <v>40424</v>
      </c>
      <c r="B7" s="3"/>
      <c r="C7" s="39">
        <v>-3.9</v>
      </c>
      <c r="D7" s="30" t="s">
        <v>164</v>
      </c>
      <c r="E7" s="30"/>
    </row>
    <row r="8" spans="1:5" ht="12.75">
      <c r="A8" s="11">
        <v>40425</v>
      </c>
      <c r="B8" s="3"/>
      <c r="C8" s="39">
        <v>-11.5</v>
      </c>
      <c r="D8" s="30" t="s">
        <v>165</v>
      </c>
      <c r="E8" s="30"/>
    </row>
    <row r="9" spans="1:5" ht="12.75">
      <c r="A9" s="11">
        <v>40426</v>
      </c>
      <c r="B9" s="3"/>
      <c r="C9" s="39"/>
      <c r="D9" s="30"/>
      <c r="E9" s="30"/>
    </row>
    <row r="10" spans="1:5" ht="12.75">
      <c r="A10" s="11">
        <v>40427</v>
      </c>
      <c r="B10" s="3"/>
      <c r="C10" s="39"/>
      <c r="D10" s="30"/>
      <c r="E10" s="30"/>
    </row>
    <row r="11" spans="1:5" ht="12.75">
      <c r="A11" s="11">
        <v>40428</v>
      </c>
      <c r="B11" s="3"/>
      <c r="C11" s="39"/>
      <c r="D11" s="30"/>
      <c r="E11" s="30"/>
    </row>
    <row r="12" spans="1:5" ht="12.75">
      <c r="A12" s="11">
        <v>40429</v>
      </c>
      <c r="B12" s="3"/>
      <c r="C12" s="39">
        <v>-116</v>
      </c>
      <c r="D12" s="30" t="s">
        <v>166</v>
      </c>
      <c r="E12" s="30"/>
    </row>
    <row r="13" spans="1:5" ht="12.75">
      <c r="A13" s="11">
        <v>40429</v>
      </c>
      <c r="B13" s="3"/>
      <c r="C13" s="39">
        <v>-12.6</v>
      </c>
      <c r="D13" s="30" t="s">
        <v>167</v>
      </c>
      <c r="E13" s="30"/>
    </row>
    <row r="14" spans="1:5" ht="12.75">
      <c r="A14" s="11">
        <v>40430</v>
      </c>
      <c r="B14" s="3"/>
      <c r="C14" s="39"/>
      <c r="D14" s="30"/>
      <c r="E14" s="30"/>
    </row>
    <row r="15" spans="1:5" ht="12.75">
      <c r="A15" s="11">
        <v>40431</v>
      </c>
      <c r="B15" s="3"/>
      <c r="C15" s="39"/>
      <c r="D15" s="30"/>
      <c r="E15" s="30"/>
    </row>
    <row r="16" spans="1:5" ht="12.75">
      <c r="A16" s="11">
        <v>40432</v>
      </c>
      <c r="B16" s="3"/>
      <c r="C16" s="39"/>
      <c r="D16" s="30"/>
      <c r="E16" s="30"/>
    </row>
    <row r="17" spans="1:5" ht="12.75">
      <c r="A17" s="11">
        <v>40433</v>
      </c>
      <c r="B17" s="3"/>
      <c r="C17" s="39"/>
      <c r="D17" s="30"/>
      <c r="E17" s="30"/>
    </row>
    <row r="18" spans="1:5" ht="12.75">
      <c r="A18" s="11">
        <v>40434</v>
      </c>
      <c r="B18" s="3"/>
      <c r="C18" s="39"/>
      <c r="D18" s="30"/>
      <c r="E18" s="30"/>
    </row>
    <row r="19" spans="1:5" ht="12.75">
      <c r="A19" s="11">
        <v>40435</v>
      </c>
      <c r="B19" s="3"/>
      <c r="C19" s="39"/>
      <c r="D19" s="30"/>
      <c r="E19" s="30"/>
    </row>
    <row r="20" spans="1:5" ht="12.75">
      <c r="A20" s="11">
        <v>40436</v>
      </c>
      <c r="B20" s="3"/>
      <c r="C20" s="39">
        <v>-65</v>
      </c>
      <c r="D20" s="30" t="s">
        <v>186</v>
      </c>
      <c r="E20" s="30"/>
    </row>
    <row r="21" spans="1:7" ht="12.75">
      <c r="A21" s="11">
        <v>40437</v>
      </c>
      <c r="B21" s="3"/>
      <c r="C21" s="39">
        <v>-6.7</v>
      </c>
      <c r="D21" s="30" t="s">
        <v>187</v>
      </c>
      <c r="E21" s="30"/>
      <c r="F21" s="71"/>
      <c r="G21" s="71"/>
    </row>
    <row r="22" spans="1:5" ht="12.75">
      <c r="A22" s="11">
        <v>40438</v>
      </c>
      <c r="B22" s="3"/>
      <c r="C22" s="39"/>
      <c r="D22" s="30"/>
      <c r="E22" s="30"/>
    </row>
    <row r="23" spans="1:5" ht="12.75">
      <c r="A23" s="11">
        <v>40439</v>
      </c>
      <c r="B23" s="3"/>
      <c r="C23" s="39"/>
      <c r="D23" s="30"/>
      <c r="E23" s="30"/>
    </row>
    <row r="24" spans="1:5" ht="12.75">
      <c r="A24" s="11">
        <v>40440</v>
      </c>
      <c r="B24" s="3"/>
      <c r="C24" s="39"/>
      <c r="D24" s="30"/>
      <c r="E24" s="30"/>
    </row>
    <row r="25" spans="1:5" ht="12.75">
      <c r="A25" s="11">
        <v>40441</v>
      </c>
      <c r="B25" s="3"/>
      <c r="C25" s="39"/>
      <c r="D25" s="30"/>
      <c r="E25" s="30"/>
    </row>
    <row r="26" spans="1:5" ht="12.75">
      <c r="A26" s="11">
        <v>40442</v>
      </c>
      <c r="B26" s="3"/>
      <c r="C26" s="39"/>
      <c r="D26" s="30"/>
      <c r="E26" s="30"/>
    </row>
    <row r="27" spans="1:5" ht="12.75">
      <c r="A27" s="11">
        <v>40443</v>
      </c>
      <c r="B27" s="3"/>
      <c r="C27" s="39">
        <v>-5</v>
      </c>
      <c r="D27" s="30" t="s">
        <v>188</v>
      </c>
      <c r="E27" s="30"/>
    </row>
    <row r="28" spans="1:5" ht="12.75">
      <c r="A28" s="11">
        <v>40444</v>
      </c>
      <c r="B28" s="3"/>
      <c r="C28" s="39">
        <v>-5</v>
      </c>
      <c r="D28" s="30" t="s">
        <v>188</v>
      </c>
      <c r="E28" s="30"/>
    </row>
    <row r="29" spans="1:5" ht="12.75">
      <c r="A29" s="11">
        <v>40445</v>
      </c>
      <c r="B29" s="3"/>
      <c r="C29" s="39"/>
      <c r="D29" s="30"/>
      <c r="E29" s="30"/>
    </row>
    <row r="30" spans="1:6" ht="12" customHeight="1">
      <c r="A30" s="11">
        <v>40448</v>
      </c>
      <c r="B30" s="3"/>
      <c r="C30" s="39">
        <v>-5</v>
      </c>
      <c r="D30" s="30" t="s">
        <v>188</v>
      </c>
      <c r="E30" s="30"/>
      <c r="F30" s="27"/>
    </row>
    <row r="31" spans="1:5" ht="12.75">
      <c r="A31" s="11">
        <v>40448</v>
      </c>
      <c r="B31" s="3"/>
      <c r="C31" s="39">
        <v>-49.74</v>
      </c>
      <c r="D31" s="30" t="s">
        <v>190</v>
      </c>
      <c r="E31" s="30"/>
    </row>
    <row r="32" spans="1:5" ht="12.75">
      <c r="A32" s="11">
        <v>40448</v>
      </c>
      <c r="B32" s="3"/>
      <c r="C32" s="39">
        <v>-36.88</v>
      </c>
      <c r="D32" s="30" t="s">
        <v>189</v>
      </c>
      <c r="E32" s="30"/>
    </row>
    <row r="33" spans="1:5" ht="12.75">
      <c r="A33" s="11">
        <v>40448</v>
      </c>
      <c r="B33" s="3"/>
      <c r="C33" s="39">
        <v>-9.4</v>
      </c>
      <c r="D33" s="30" t="s">
        <v>191</v>
      </c>
      <c r="E33" s="30"/>
    </row>
    <row r="34" spans="1:5" ht="12.75">
      <c r="A34" s="11">
        <v>40450</v>
      </c>
      <c r="B34" s="3"/>
      <c r="C34" s="39"/>
      <c r="D34" s="30"/>
      <c r="E34" s="30"/>
    </row>
    <row r="35" spans="1:5" ht="12.75">
      <c r="A35" s="11">
        <v>40451</v>
      </c>
      <c r="B35" s="3"/>
      <c r="C35" s="39"/>
      <c r="D35" s="30"/>
      <c r="E35" s="30"/>
    </row>
    <row r="36" spans="1:5" ht="12.75">
      <c r="A36" s="11">
        <v>40452</v>
      </c>
      <c r="B36" s="3"/>
      <c r="C36" s="3"/>
      <c r="D36" s="30"/>
      <c r="E36" s="30"/>
    </row>
    <row r="37" spans="1:5" ht="15" customHeight="1">
      <c r="A37" s="11">
        <v>40453</v>
      </c>
      <c r="B37" s="3"/>
      <c r="C37" s="3"/>
      <c r="D37" s="30"/>
      <c r="E37" s="30"/>
    </row>
    <row r="38" spans="1:5" ht="12.75">
      <c r="A38" s="11">
        <v>40454</v>
      </c>
      <c r="B38" s="3"/>
      <c r="C38" s="3"/>
      <c r="D38" s="30"/>
      <c r="E38" s="30"/>
    </row>
    <row r="39" spans="1:7" ht="15.75">
      <c r="A39" s="3" t="s">
        <v>57</v>
      </c>
      <c r="B39" s="21"/>
      <c r="C39" s="21">
        <f>B3+B6+SUM(C5:C38)</f>
        <v>257.28000000000117</v>
      </c>
      <c r="D39" s="348"/>
      <c r="E39" s="348"/>
      <c r="G39" s="27"/>
    </row>
    <row r="41" spans="2:4" ht="12.75">
      <c r="B41" t="s">
        <v>155</v>
      </c>
      <c r="C41" s="26">
        <v>257.28</v>
      </c>
      <c r="D41" s="27"/>
    </row>
    <row r="42" spans="2:3" ht="12.75">
      <c r="B42" s="6" t="s">
        <v>156</v>
      </c>
      <c r="C42" s="14">
        <f>C41-C39</f>
        <v>-1.1937117960769683E-12</v>
      </c>
    </row>
    <row r="43" spans="1:2" ht="12.75">
      <c r="A43" s="42"/>
      <c r="B43" s="42"/>
    </row>
    <row r="45" spans="1:7" ht="12.75">
      <c r="A45" s="64" t="s">
        <v>168</v>
      </c>
      <c r="B45" s="65"/>
      <c r="C45" s="44" t="s">
        <v>172</v>
      </c>
      <c r="D45" s="45" t="s">
        <v>1</v>
      </c>
      <c r="E45" s="45" t="s">
        <v>169</v>
      </c>
      <c r="G45" s="26"/>
    </row>
    <row r="46" spans="1:7" ht="12.75">
      <c r="A46" s="55"/>
      <c r="B46" s="59"/>
      <c r="C46" s="56"/>
      <c r="D46" s="57"/>
      <c r="E46" s="58"/>
      <c r="G46" s="26"/>
    </row>
    <row r="47" spans="1:5" ht="12.75">
      <c r="A47" s="46" t="s">
        <v>170</v>
      </c>
      <c r="B47" s="60" t="s">
        <v>0</v>
      </c>
      <c r="C47" s="51">
        <v>290</v>
      </c>
      <c r="D47" s="69">
        <v>2009</v>
      </c>
      <c r="E47" s="47"/>
    </row>
    <row r="48" spans="1:5" ht="12.75">
      <c r="A48" s="48"/>
      <c r="B48" s="60" t="s">
        <v>171</v>
      </c>
      <c r="C48" s="51">
        <v>0</v>
      </c>
      <c r="D48" s="53"/>
      <c r="E48" s="47"/>
    </row>
    <row r="49" spans="1:5" ht="12.75">
      <c r="A49" s="49"/>
      <c r="B49" s="61" t="s">
        <v>4</v>
      </c>
      <c r="C49" s="52">
        <f>C47-C48</f>
        <v>290</v>
      </c>
      <c r="D49" s="54"/>
      <c r="E49" s="50"/>
    </row>
    <row r="50" spans="1:5" ht="12.75">
      <c r="A50" s="55"/>
      <c r="B50" s="59"/>
      <c r="C50" s="56"/>
      <c r="D50" s="57"/>
      <c r="E50" s="58"/>
    </row>
    <row r="51" spans="1:5" ht="12.75">
      <c r="A51" s="46" t="s">
        <v>174</v>
      </c>
      <c r="B51" s="60" t="s">
        <v>0</v>
      </c>
      <c r="C51" s="51">
        <v>40</v>
      </c>
      <c r="D51" s="67" t="s">
        <v>183</v>
      </c>
      <c r="E51" s="62" t="s">
        <v>182</v>
      </c>
    </row>
    <row r="52" spans="1:5" ht="12.75">
      <c r="A52" s="48"/>
      <c r="B52" s="60" t="s">
        <v>171</v>
      </c>
      <c r="C52" s="51">
        <v>0</v>
      </c>
      <c r="D52" s="53"/>
      <c r="E52" s="47"/>
    </row>
    <row r="53" spans="1:5" ht="12.75">
      <c r="A53" s="49"/>
      <c r="B53" s="61" t="s">
        <v>4</v>
      </c>
      <c r="C53" s="52">
        <f>C51-C52</f>
        <v>40</v>
      </c>
      <c r="D53" s="54"/>
      <c r="E53" s="50"/>
    </row>
    <row r="54" spans="1:5" ht="12.75">
      <c r="A54" s="55"/>
      <c r="B54" s="59"/>
      <c r="C54" s="56"/>
      <c r="D54" s="57"/>
      <c r="E54" s="58"/>
    </row>
    <row r="55" spans="1:5" ht="12.75">
      <c r="A55" s="46" t="s">
        <v>175</v>
      </c>
      <c r="B55" s="60" t="s">
        <v>0</v>
      </c>
      <c r="C55" s="51">
        <v>35.9</v>
      </c>
      <c r="D55" s="68" t="s">
        <v>180</v>
      </c>
      <c r="E55" s="62" t="s">
        <v>148</v>
      </c>
    </row>
    <row r="56" spans="1:5" ht="12.75">
      <c r="A56" s="48"/>
      <c r="B56" s="60" t="s">
        <v>171</v>
      </c>
      <c r="C56" s="51">
        <v>0</v>
      </c>
      <c r="D56" s="53"/>
      <c r="E56" s="47"/>
    </row>
    <row r="57" spans="1:5" ht="12.75">
      <c r="A57" s="49"/>
      <c r="B57" s="61" t="s">
        <v>4</v>
      </c>
      <c r="C57" s="52">
        <f>C55-C56</f>
        <v>35.9</v>
      </c>
      <c r="D57" s="54"/>
      <c r="E57" s="50"/>
    </row>
    <row r="58" spans="1:5" ht="12.75">
      <c r="A58" s="55"/>
      <c r="B58" s="59"/>
      <c r="C58" s="56"/>
      <c r="D58" s="57"/>
      <c r="E58" s="58"/>
    </row>
    <row r="59" spans="1:5" ht="12.75">
      <c r="A59" s="46" t="s">
        <v>173</v>
      </c>
      <c r="B59" s="60" t="s">
        <v>0</v>
      </c>
      <c r="C59" s="51">
        <v>146</v>
      </c>
      <c r="D59" s="67" t="s">
        <v>181</v>
      </c>
      <c r="E59" s="62" t="s">
        <v>148</v>
      </c>
    </row>
    <row r="60" spans="1:5" ht="12.75">
      <c r="A60" s="48"/>
      <c r="B60" s="60" t="s">
        <v>171</v>
      </c>
      <c r="C60" s="51">
        <v>0</v>
      </c>
      <c r="D60" s="53"/>
      <c r="E60" s="47"/>
    </row>
    <row r="61" spans="1:5" ht="12.75">
      <c r="A61" s="49"/>
      <c r="B61" s="61" t="s">
        <v>4</v>
      </c>
      <c r="C61" s="52">
        <f>C59-C60</f>
        <v>146</v>
      </c>
      <c r="D61" s="54"/>
      <c r="E61" s="50"/>
    </row>
    <row r="62" spans="1:5" ht="12.75">
      <c r="A62" s="55"/>
      <c r="B62" s="59"/>
      <c r="C62" s="56"/>
      <c r="D62" s="57"/>
      <c r="E62" s="58"/>
    </row>
    <row r="63" spans="1:5" ht="12.75">
      <c r="A63" s="46" t="s">
        <v>184</v>
      </c>
      <c r="B63" s="60" t="s">
        <v>0</v>
      </c>
      <c r="C63" s="51">
        <v>170</v>
      </c>
      <c r="D63" s="67" t="s">
        <v>185</v>
      </c>
      <c r="E63" s="62" t="s">
        <v>182</v>
      </c>
    </row>
    <row r="64" spans="1:5" ht="12.75">
      <c r="A64" s="48"/>
      <c r="B64" s="60" t="s">
        <v>171</v>
      </c>
      <c r="C64" s="51">
        <v>0</v>
      </c>
      <c r="D64" s="53"/>
      <c r="E64" s="47"/>
    </row>
    <row r="65" spans="1:5" ht="12.75">
      <c r="A65" s="49"/>
      <c r="B65" s="61" t="s">
        <v>4</v>
      </c>
      <c r="C65" s="52">
        <f>C63-C64</f>
        <v>170</v>
      </c>
      <c r="D65" s="54"/>
      <c r="E65" s="50"/>
    </row>
    <row r="66" spans="1:5" ht="12.75">
      <c r="A66" s="55"/>
      <c r="B66" s="59"/>
      <c r="C66" s="56"/>
      <c r="D66" s="57"/>
      <c r="E66" s="58"/>
    </row>
    <row r="67" spans="1:5" ht="25.5">
      <c r="A67" s="46" t="s">
        <v>176</v>
      </c>
      <c r="B67" s="60" t="s">
        <v>0</v>
      </c>
      <c r="C67" s="51">
        <v>251</v>
      </c>
      <c r="D67" s="67" t="s">
        <v>178</v>
      </c>
      <c r="E67" s="63" t="s">
        <v>177</v>
      </c>
    </row>
    <row r="68" spans="1:5" ht="12.75">
      <c r="A68" s="48"/>
      <c r="B68" s="60" t="s">
        <v>171</v>
      </c>
      <c r="C68" s="51">
        <v>0</v>
      </c>
      <c r="D68" s="67" t="s">
        <v>179</v>
      </c>
      <c r="E68" s="47"/>
    </row>
    <row r="69" spans="1:5" ht="12.75">
      <c r="A69" s="49"/>
      <c r="B69" s="61" t="s">
        <v>4</v>
      </c>
      <c r="C69" s="52">
        <f>C67-C68</f>
        <v>251</v>
      </c>
      <c r="D69" s="54"/>
      <c r="E69" s="50"/>
    </row>
    <row r="70" spans="1:5" ht="12.75">
      <c r="A70" s="55"/>
      <c r="B70" s="59"/>
      <c r="C70" s="56"/>
      <c r="D70" s="57"/>
      <c r="E70" s="58"/>
    </row>
    <row r="71" spans="1:6" ht="51">
      <c r="A71" s="46" t="s">
        <v>194</v>
      </c>
      <c r="B71" s="60" t="s">
        <v>0</v>
      </c>
      <c r="C71" s="51">
        <v>4</v>
      </c>
      <c r="D71" s="67" t="s">
        <v>192</v>
      </c>
      <c r="E71" s="63" t="s">
        <v>193</v>
      </c>
      <c r="F71" s="27" t="s">
        <v>195</v>
      </c>
    </row>
    <row r="72" spans="1:5" ht="12.75">
      <c r="A72" s="48"/>
      <c r="B72" s="60" t="s">
        <v>171</v>
      </c>
      <c r="C72" s="51">
        <v>0</v>
      </c>
      <c r="D72" s="53"/>
      <c r="E72" s="47"/>
    </row>
    <row r="73" spans="1:5" ht="12.75">
      <c r="A73" s="49"/>
      <c r="B73" s="61" t="s">
        <v>4</v>
      </c>
      <c r="C73" s="52">
        <f>C71-C72</f>
        <v>4</v>
      </c>
      <c r="D73" s="54"/>
      <c r="E73" s="50"/>
    </row>
    <row r="74" spans="1:5" ht="12.75">
      <c r="A74" s="55"/>
      <c r="B74" s="59"/>
      <c r="C74" s="56"/>
      <c r="D74" s="57"/>
      <c r="E74" s="58"/>
    </row>
    <row r="75" spans="1:6" ht="51">
      <c r="A75" s="46" t="s">
        <v>173</v>
      </c>
      <c r="B75" s="60" t="s">
        <v>0</v>
      </c>
      <c r="C75" s="51">
        <v>8</v>
      </c>
      <c r="D75" s="67" t="s">
        <v>192</v>
      </c>
      <c r="E75" s="63" t="s">
        <v>193</v>
      </c>
      <c r="F75" t="s">
        <v>195</v>
      </c>
    </row>
    <row r="76" spans="1:5" ht="12.75">
      <c r="A76" s="48"/>
      <c r="B76" s="60" t="s">
        <v>171</v>
      </c>
      <c r="C76" s="51">
        <v>0</v>
      </c>
      <c r="D76" s="53"/>
      <c r="E76" s="47"/>
    </row>
    <row r="77" spans="1:5" ht="12.75">
      <c r="A77" s="49"/>
      <c r="B77" s="61" t="s">
        <v>4</v>
      </c>
      <c r="C77" s="52">
        <f>C75-C76</f>
        <v>8</v>
      </c>
      <c r="D77" s="54"/>
      <c r="E77" s="50"/>
    </row>
  </sheetData>
  <sheetProtection/>
  <mergeCells count="3">
    <mergeCell ref="B3:C3"/>
    <mergeCell ref="D4:E4"/>
    <mergeCell ref="D39:E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PageLayoutView="0" workbookViewId="0" topLeftCell="A70">
      <selection activeCell="C49" sqref="C49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2.8515625" style="16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196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+'[3]Settembre ''10'!C39</f>
        <v>257.28000000000117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7" ht="12.75">
      <c r="A5" s="11">
        <v>40452</v>
      </c>
      <c r="B5" s="3"/>
      <c r="C5" s="3"/>
      <c r="D5" s="30"/>
      <c r="E5" s="30"/>
      <c r="G5" s="27"/>
    </row>
    <row r="6" spans="1:5" ht="12.75">
      <c r="A6" s="11">
        <v>40453</v>
      </c>
      <c r="B6" s="70"/>
      <c r="C6" s="39"/>
      <c r="D6" s="30"/>
      <c r="E6" s="30"/>
    </row>
    <row r="7" spans="1:5" ht="12.75">
      <c r="A7" s="11">
        <v>40454</v>
      </c>
      <c r="B7" s="3"/>
      <c r="C7" s="39"/>
      <c r="D7" s="30"/>
      <c r="E7" s="30"/>
    </row>
    <row r="8" spans="1:5" ht="12.75">
      <c r="A8" s="11">
        <v>40455</v>
      </c>
      <c r="B8" s="3"/>
      <c r="C8" s="39"/>
      <c r="D8" s="30"/>
      <c r="E8" s="30"/>
    </row>
    <row r="9" spans="1:5" ht="12.75">
      <c r="A9" s="11">
        <v>40456</v>
      </c>
      <c r="B9" s="3"/>
      <c r="C9" s="39"/>
      <c r="D9" s="30"/>
      <c r="E9" s="30"/>
    </row>
    <row r="10" spans="1:5" ht="12.75">
      <c r="A10" s="11">
        <v>40457</v>
      </c>
      <c r="B10" s="3"/>
      <c r="C10" s="39"/>
      <c r="D10" s="30"/>
      <c r="E10" s="30"/>
    </row>
    <row r="11" spans="1:5" ht="12.75">
      <c r="A11" s="11">
        <v>40458</v>
      </c>
      <c r="B11" s="3"/>
      <c r="C11" s="39">
        <v>-35.39</v>
      </c>
      <c r="D11" s="30" t="s">
        <v>197</v>
      </c>
      <c r="E11" s="30"/>
    </row>
    <row r="12" spans="1:5" ht="12.75">
      <c r="A12" s="11">
        <v>40459</v>
      </c>
      <c r="B12" s="3"/>
      <c r="C12" s="39">
        <v>-21.8</v>
      </c>
      <c r="D12" s="30" t="s">
        <v>198</v>
      </c>
      <c r="E12" s="30"/>
    </row>
    <row r="13" spans="1:5" ht="12.75">
      <c r="A13" s="11">
        <v>40459</v>
      </c>
      <c r="B13" s="3"/>
      <c r="C13" s="39">
        <v>-3.9</v>
      </c>
      <c r="D13" s="30" t="s">
        <v>160</v>
      </c>
      <c r="E13" s="30"/>
    </row>
    <row r="14" spans="1:5" ht="12.75">
      <c r="A14" s="11">
        <v>40459</v>
      </c>
      <c r="B14" s="3"/>
      <c r="C14" s="39">
        <v>-3.9</v>
      </c>
      <c r="D14" s="30" t="s">
        <v>200</v>
      </c>
      <c r="E14" s="30"/>
    </row>
    <row r="15" spans="1:5" ht="12.75">
      <c r="A15" s="11">
        <v>40460</v>
      </c>
      <c r="B15" s="3"/>
      <c r="C15" s="39"/>
      <c r="D15" s="30"/>
      <c r="E15" s="30"/>
    </row>
    <row r="16" spans="1:5" ht="12.75">
      <c r="A16" s="11">
        <v>40461</v>
      </c>
      <c r="B16" s="3"/>
      <c r="C16" s="39"/>
      <c r="D16" s="30"/>
      <c r="E16" s="30"/>
    </row>
    <row r="17" spans="1:5" ht="12.75">
      <c r="A17" s="11">
        <v>40462</v>
      </c>
      <c r="B17" s="3"/>
      <c r="C17" s="39"/>
      <c r="D17" s="30"/>
      <c r="E17" s="30"/>
    </row>
    <row r="18" spans="1:5" ht="12.75">
      <c r="A18" s="11">
        <v>40463</v>
      </c>
      <c r="B18" s="3"/>
      <c r="C18" s="39"/>
      <c r="D18" s="30"/>
      <c r="E18" s="30"/>
    </row>
    <row r="19" spans="1:5" ht="12.75">
      <c r="A19" s="11">
        <v>40464</v>
      </c>
      <c r="B19" s="3"/>
      <c r="C19" s="39"/>
      <c r="D19" s="30"/>
      <c r="E19" s="30"/>
    </row>
    <row r="20" spans="1:5" ht="12.75">
      <c r="A20" s="11">
        <v>40465</v>
      </c>
      <c r="B20" s="3"/>
      <c r="C20" s="39"/>
      <c r="D20" s="30"/>
      <c r="E20" s="30"/>
    </row>
    <row r="21" spans="1:5" ht="12.75">
      <c r="A21" s="11">
        <v>40466</v>
      </c>
      <c r="B21" s="3"/>
      <c r="C21" s="39">
        <v>-116.8</v>
      </c>
      <c r="D21" s="30" t="s">
        <v>199</v>
      </c>
      <c r="E21" s="30"/>
    </row>
    <row r="22" spans="1:5" ht="12.75">
      <c r="A22" s="11">
        <v>40466</v>
      </c>
      <c r="B22" s="3"/>
      <c r="C22" s="39">
        <v>-25</v>
      </c>
      <c r="D22" s="30" t="s">
        <v>201</v>
      </c>
      <c r="E22" s="30"/>
    </row>
    <row r="23" spans="1:8" ht="12.75">
      <c r="A23" s="11">
        <v>40467</v>
      </c>
      <c r="B23" s="3"/>
      <c r="C23" s="39"/>
      <c r="D23" s="30"/>
      <c r="E23" s="30"/>
      <c r="H23" s="72"/>
    </row>
    <row r="24" spans="1:7" ht="12.75">
      <c r="A24" s="11">
        <v>40468</v>
      </c>
      <c r="B24" s="3"/>
      <c r="C24" s="39"/>
      <c r="D24" s="30"/>
      <c r="E24" s="30"/>
      <c r="F24" s="71"/>
      <c r="G24" s="71"/>
    </row>
    <row r="25" spans="1:8" ht="12.75">
      <c r="A25" s="11">
        <v>40469</v>
      </c>
      <c r="B25" s="3">
        <v>1500</v>
      </c>
      <c r="C25" s="39"/>
      <c r="D25" s="30" t="s">
        <v>202</v>
      </c>
      <c r="E25" s="30"/>
      <c r="H25" s="72"/>
    </row>
    <row r="26" spans="1:5" ht="12.75">
      <c r="A26" s="11">
        <v>40469</v>
      </c>
      <c r="B26" s="3"/>
      <c r="C26" s="39">
        <v>-76</v>
      </c>
      <c r="D26" s="30" t="s">
        <v>210</v>
      </c>
      <c r="E26" s="30"/>
    </row>
    <row r="27" spans="1:5" ht="12.75">
      <c r="A27" s="11">
        <v>40469</v>
      </c>
      <c r="B27" s="3"/>
      <c r="C27" s="39">
        <v>-126.6</v>
      </c>
      <c r="D27" s="30" t="s">
        <v>204</v>
      </c>
      <c r="E27" s="30"/>
    </row>
    <row r="28" spans="1:5" ht="12.75">
      <c r="A28" s="11">
        <v>40469</v>
      </c>
      <c r="B28" s="3"/>
      <c r="C28" s="39">
        <v>-15</v>
      </c>
      <c r="D28" s="30" t="s">
        <v>206</v>
      </c>
      <c r="E28" s="30"/>
    </row>
    <row r="29" spans="1:5" ht="15" customHeight="1">
      <c r="A29" s="11">
        <v>40469</v>
      </c>
      <c r="B29" s="3"/>
      <c r="C29" s="39">
        <v>-33.77</v>
      </c>
      <c r="D29" s="30" t="s">
        <v>203</v>
      </c>
      <c r="E29" s="30"/>
    </row>
    <row r="30" spans="1:5" ht="12.75">
      <c r="A30" s="11">
        <v>40470</v>
      </c>
      <c r="B30" s="3"/>
      <c r="C30" s="39">
        <v>-20</v>
      </c>
      <c r="D30" s="30" t="s">
        <v>205</v>
      </c>
      <c r="E30" s="30"/>
    </row>
    <row r="31" spans="1:5" ht="12.75">
      <c r="A31" s="11">
        <v>40470</v>
      </c>
      <c r="B31" s="3"/>
      <c r="C31" s="39">
        <v>-166</v>
      </c>
      <c r="D31" s="30" t="s">
        <v>207</v>
      </c>
      <c r="E31" s="30"/>
    </row>
    <row r="32" spans="1:5" ht="12.75">
      <c r="A32" s="11">
        <v>40470</v>
      </c>
      <c r="B32" s="3"/>
      <c r="C32" s="39">
        <v>-50.51</v>
      </c>
      <c r="D32" s="30" t="s">
        <v>208</v>
      </c>
      <c r="E32" s="38"/>
    </row>
    <row r="33" spans="1:5" ht="12.75">
      <c r="A33" s="11">
        <v>40471</v>
      </c>
      <c r="B33" s="3"/>
      <c r="C33" s="39"/>
      <c r="D33" s="30"/>
      <c r="E33" s="30"/>
    </row>
    <row r="34" spans="1:5" ht="12.75">
      <c r="A34" s="11">
        <v>40472</v>
      </c>
      <c r="B34" s="3"/>
      <c r="C34" s="39"/>
      <c r="D34" s="30"/>
      <c r="E34" s="30"/>
    </row>
    <row r="35" spans="1:5" ht="12.75">
      <c r="A35" s="11">
        <v>40473</v>
      </c>
      <c r="B35" s="3"/>
      <c r="C35" s="39">
        <v>-3.9</v>
      </c>
      <c r="D35" s="30" t="s">
        <v>160</v>
      </c>
      <c r="E35" s="30"/>
    </row>
    <row r="36" spans="1:5" ht="12.75">
      <c r="A36" s="11">
        <v>40474</v>
      </c>
      <c r="B36" s="3"/>
      <c r="C36" s="39"/>
      <c r="D36" s="30"/>
      <c r="E36" s="30"/>
    </row>
    <row r="37" spans="1:5" ht="12.75">
      <c r="A37" s="11">
        <v>40475</v>
      </c>
      <c r="B37" s="3"/>
      <c r="C37" s="39"/>
      <c r="D37" s="30"/>
      <c r="E37" s="30"/>
    </row>
    <row r="38" spans="1:6" ht="12" customHeight="1">
      <c r="A38" s="11">
        <v>40477</v>
      </c>
      <c r="B38" s="3"/>
      <c r="C38" s="39">
        <v>-7</v>
      </c>
      <c r="D38" s="30" t="s">
        <v>209</v>
      </c>
      <c r="E38" s="30"/>
      <c r="F38" s="27"/>
    </row>
    <row r="39" spans="1:6" ht="12" customHeight="1">
      <c r="A39" s="11">
        <v>40477</v>
      </c>
      <c r="B39" s="3"/>
      <c r="C39" s="39">
        <v>-60</v>
      </c>
      <c r="D39" s="30" t="s">
        <v>211</v>
      </c>
      <c r="E39" s="30"/>
      <c r="F39" s="27"/>
    </row>
    <row r="40" spans="1:5" ht="12.75">
      <c r="A40" s="11">
        <v>40478</v>
      </c>
      <c r="B40" s="3"/>
      <c r="C40" s="39"/>
      <c r="D40" s="30"/>
      <c r="E40" s="30"/>
    </row>
    <row r="41" spans="1:5" ht="12.75">
      <c r="A41" s="11">
        <v>40479</v>
      </c>
      <c r="B41" s="3"/>
      <c r="C41" s="39"/>
      <c r="D41" s="30"/>
      <c r="E41" s="30"/>
    </row>
    <row r="42" spans="1:5" ht="12.75">
      <c r="A42" s="11">
        <v>40480</v>
      </c>
      <c r="B42" s="3"/>
      <c r="C42" s="39">
        <v>-218.55</v>
      </c>
      <c r="D42" s="30" t="s">
        <v>212</v>
      </c>
      <c r="E42" s="30"/>
    </row>
    <row r="43" spans="1:5" ht="12.75">
      <c r="A43" s="11">
        <v>40480</v>
      </c>
      <c r="B43" s="3"/>
      <c r="C43" s="39">
        <v>-3.9</v>
      </c>
      <c r="D43" s="30" t="s">
        <v>160</v>
      </c>
      <c r="E43" s="30"/>
    </row>
    <row r="44" spans="1:5" ht="12.75">
      <c r="A44" s="11">
        <v>40481</v>
      </c>
      <c r="B44" s="3"/>
      <c r="C44" s="39"/>
      <c r="D44" s="30"/>
      <c r="E44" s="30"/>
    </row>
    <row r="45" spans="1:5" ht="12.75">
      <c r="A45" s="11">
        <v>40482</v>
      </c>
      <c r="B45" s="3"/>
      <c r="C45" s="39"/>
      <c r="D45" s="30"/>
      <c r="E45" s="30"/>
    </row>
    <row r="46" spans="1:5" ht="12.75">
      <c r="A46" s="11">
        <v>40483</v>
      </c>
      <c r="B46" s="3"/>
      <c r="C46" s="3"/>
      <c r="D46" s="30"/>
      <c r="E46" s="30"/>
    </row>
    <row r="47" spans="1:5" ht="15" customHeight="1">
      <c r="A47" s="11">
        <v>40484</v>
      </c>
      <c r="B47" s="3"/>
      <c r="C47" s="3"/>
      <c r="D47" s="30"/>
      <c r="E47" s="30"/>
    </row>
    <row r="48" spans="1:5" ht="12.75">
      <c r="A48" s="11">
        <v>40485</v>
      </c>
      <c r="B48" s="3"/>
      <c r="C48" s="3"/>
      <c r="D48" s="30"/>
      <c r="E48" s="30"/>
    </row>
    <row r="49" spans="1:7" ht="15.75">
      <c r="A49" s="3" t="s">
        <v>57</v>
      </c>
      <c r="B49" s="21"/>
      <c r="C49" s="21">
        <f>B3+B6+SUM(C5:C48)+B25</f>
        <v>769.2600000000014</v>
      </c>
      <c r="D49" s="348"/>
      <c r="E49" s="348"/>
      <c r="G49" s="27"/>
    </row>
    <row r="51" spans="2:4" ht="12.75">
      <c r="B51" t="s">
        <v>155</v>
      </c>
      <c r="C51" s="26">
        <v>780.36</v>
      </c>
      <c r="D51" s="27"/>
    </row>
    <row r="52" spans="2:3" ht="12.75">
      <c r="B52" s="6" t="s">
        <v>156</v>
      </c>
      <c r="C52" s="14">
        <f>C51-C49</f>
        <v>11.099999999998658</v>
      </c>
    </row>
    <row r="53" spans="1:2" ht="12.75">
      <c r="A53" s="42"/>
      <c r="B53" s="42"/>
    </row>
    <row r="54" ht="12.75">
      <c r="H54" s="73"/>
    </row>
    <row r="55" spans="1:8" ht="12.75">
      <c r="A55" s="64" t="s">
        <v>168</v>
      </c>
      <c r="B55" s="65"/>
      <c r="C55" s="44" t="s">
        <v>172</v>
      </c>
      <c r="D55" s="45" t="s">
        <v>1</v>
      </c>
      <c r="E55" s="45" t="s">
        <v>169</v>
      </c>
      <c r="G55" s="26"/>
      <c r="H55" s="26"/>
    </row>
    <row r="56" spans="1:8" ht="12.75">
      <c r="A56" s="55"/>
      <c r="B56" s="59"/>
      <c r="C56" s="56"/>
      <c r="D56" s="57"/>
      <c r="E56" s="58"/>
      <c r="G56" s="26"/>
      <c r="H56" s="74"/>
    </row>
    <row r="57" spans="1:8" ht="12.75">
      <c r="A57" s="46" t="s">
        <v>170</v>
      </c>
      <c r="B57" s="60" t="s">
        <v>0</v>
      </c>
      <c r="C57" s="51">
        <v>290</v>
      </c>
      <c r="D57" s="69">
        <v>2009</v>
      </c>
      <c r="E57" s="47"/>
      <c r="H57" s="26"/>
    </row>
    <row r="58" spans="1:8" ht="12.75">
      <c r="A58" s="48"/>
      <c r="B58" s="60" t="s">
        <v>171</v>
      </c>
      <c r="C58" s="51">
        <v>0</v>
      </c>
      <c r="D58" s="53"/>
      <c r="E58" s="47"/>
      <c r="H58" s="26"/>
    </row>
    <row r="59" spans="1:8" ht="12.75">
      <c r="A59" s="49"/>
      <c r="B59" s="61" t="s">
        <v>4</v>
      </c>
      <c r="C59" s="52">
        <f>C57-C58</f>
        <v>290</v>
      </c>
      <c r="D59" s="54"/>
      <c r="E59" s="50"/>
      <c r="H59" s="74"/>
    </row>
    <row r="60" spans="1:5" ht="12.75">
      <c r="A60" s="55"/>
      <c r="B60" s="59"/>
      <c r="C60" s="56"/>
      <c r="D60" s="57"/>
      <c r="E60" s="58"/>
    </row>
    <row r="61" spans="1:5" ht="12.75">
      <c r="A61" s="46" t="s">
        <v>174</v>
      </c>
      <c r="B61" s="60" t="s">
        <v>0</v>
      </c>
      <c r="C61" s="51">
        <v>40</v>
      </c>
      <c r="D61" s="67" t="s">
        <v>183</v>
      </c>
      <c r="E61" s="62" t="s">
        <v>182</v>
      </c>
    </row>
    <row r="62" spans="1:5" ht="12.75">
      <c r="A62" s="48"/>
      <c r="B62" s="60" t="s">
        <v>171</v>
      </c>
      <c r="C62" s="51">
        <v>0</v>
      </c>
      <c r="D62" s="53"/>
      <c r="E62" s="47"/>
    </row>
    <row r="63" spans="1:5" ht="12.75">
      <c r="A63" s="49"/>
      <c r="B63" s="61" t="s">
        <v>4</v>
      </c>
      <c r="C63" s="52">
        <f>C61-C62</f>
        <v>40</v>
      </c>
      <c r="D63" s="54"/>
      <c r="E63" s="50"/>
    </row>
    <row r="64" spans="1:5" ht="12.75">
      <c r="A64" s="55"/>
      <c r="B64" s="59"/>
      <c r="C64" s="56"/>
      <c r="D64" s="57"/>
      <c r="E64" s="58"/>
    </row>
    <row r="65" spans="1:5" ht="12.75">
      <c r="A65" s="46" t="s">
        <v>175</v>
      </c>
      <c r="B65" s="60" t="s">
        <v>0</v>
      </c>
      <c r="C65" s="51">
        <v>35.9</v>
      </c>
      <c r="D65" s="68" t="s">
        <v>180</v>
      </c>
      <c r="E65" s="62" t="s">
        <v>148</v>
      </c>
    </row>
    <row r="66" spans="1:5" ht="12.75">
      <c r="A66" s="48"/>
      <c r="B66" s="60" t="s">
        <v>171</v>
      </c>
      <c r="C66" s="51">
        <v>0</v>
      </c>
      <c r="D66" s="53"/>
      <c r="E66" s="47"/>
    </row>
    <row r="67" spans="1:5" ht="12.75">
      <c r="A67" s="49"/>
      <c r="B67" s="61" t="s">
        <v>4</v>
      </c>
      <c r="C67" s="52">
        <f>C65-C66</f>
        <v>35.9</v>
      </c>
      <c r="D67" s="54"/>
      <c r="E67" s="50"/>
    </row>
    <row r="68" spans="1:5" ht="12.75">
      <c r="A68" s="55"/>
      <c r="B68" s="59"/>
      <c r="C68" s="56"/>
      <c r="D68" s="57"/>
      <c r="E68" s="58"/>
    </row>
    <row r="69" spans="1:5" ht="12.75">
      <c r="A69" s="46" t="s">
        <v>173</v>
      </c>
      <c r="B69" s="60" t="s">
        <v>0</v>
      </c>
      <c r="C69" s="51">
        <v>146</v>
      </c>
      <c r="D69" s="67" t="s">
        <v>181</v>
      </c>
      <c r="E69" s="62" t="s">
        <v>148</v>
      </c>
    </row>
    <row r="70" spans="1:5" ht="12.75">
      <c r="A70" s="48"/>
      <c r="B70" s="60" t="s">
        <v>171</v>
      </c>
      <c r="C70" s="51">
        <v>0</v>
      </c>
      <c r="D70" s="53"/>
      <c r="E70" s="47"/>
    </row>
    <row r="71" spans="1:5" ht="12.75">
      <c r="A71" s="49"/>
      <c r="B71" s="61" t="s">
        <v>4</v>
      </c>
      <c r="C71" s="52">
        <f>C69-C70</f>
        <v>146</v>
      </c>
      <c r="D71" s="54"/>
      <c r="E71" s="50"/>
    </row>
    <row r="72" spans="1:5" ht="12.75">
      <c r="A72" s="55"/>
      <c r="B72" s="59"/>
      <c r="C72" s="56"/>
      <c r="D72" s="57"/>
      <c r="E72" s="58"/>
    </row>
    <row r="73" spans="1:5" ht="12.75">
      <c r="A73" s="46" t="s">
        <v>184</v>
      </c>
      <c r="B73" s="60" t="s">
        <v>0</v>
      </c>
      <c r="C73" s="51">
        <v>170</v>
      </c>
      <c r="D73" s="67" t="s">
        <v>185</v>
      </c>
      <c r="E73" s="62" t="s">
        <v>182</v>
      </c>
    </row>
    <row r="74" spans="1:5" ht="12.75">
      <c r="A74" s="48"/>
      <c r="B74" s="60" t="s">
        <v>171</v>
      </c>
      <c r="C74" s="51">
        <v>0</v>
      </c>
      <c r="D74" s="53"/>
      <c r="E74" s="47"/>
    </row>
    <row r="75" spans="1:5" ht="12.75">
      <c r="A75" s="49"/>
      <c r="B75" s="61" t="s">
        <v>4</v>
      </c>
      <c r="C75" s="52">
        <f>C73-C74</f>
        <v>170</v>
      </c>
      <c r="D75" s="54"/>
      <c r="E75" s="50"/>
    </row>
    <row r="76" spans="1:5" ht="12.75">
      <c r="A76" s="55"/>
      <c r="B76" s="59"/>
      <c r="C76" s="56"/>
      <c r="D76" s="57"/>
      <c r="E76" s="58"/>
    </row>
    <row r="77" spans="1:5" ht="25.5">
      <c r="A77" s="46" t="s">
        <v>176</v>
      </c>
      <c r="B77" s="60" t="s">
        <v>0</v>
      </c>
      <c r="C77" s="51">
        <v>251</v>
      </c>
      <c r="D77" s="67" t="s">
        <v>178</v>
      </c>
      <c r="E77" s="63" t="s">
        <v>177</v>
      </c>
    </row>
    <row r="78" spans="1:5" ht="12.75">
      <c r="A78" s="48"/>
      <c r="B78" s="60" t="s">
        <v>171</v>
      </c>
      <c r="C78" s="51">
        <v>0</v>
      </c>
      <c r="D78" s="67" t="s">
        <v>179</v>
      </c>
      <c r="E78" s="47"/>
    </row>
    <row r="79" spans="1:5" ht="12.75">
      <c r="A79" s="49"/>
      <c r="B79" s="61" t="s">
        <v>4</v>
      </c>
      <c r="C79" s="52">
        <f>C77-C78</f>
        <v>251</v>
      </c>
      <c r="D79" s="54"/>
      <c r="E79" s="50"/>
    </row>
    <row r="80" spans="1:5" ht="12.75">
      <c r="A80" s="55"/>
      <c r="B80" s="59"/>
      <c r="C80" s="56"/>
      <c r="D80" s="57"/>
      <c r="E80" s="58"/>
    </row>
    <row r="81" spans="1:6" ht="38.25">
      <c r="A81" s="46" t="s">
        <v>194</v>
      </c>
      <c r="B81" s="60" t="s">
        <v>0</v>
      </c>
      <c r="C81" s="51">
        <v>4</v>
      </c>
      <c r="D81" s="67" t="s">
        <v>192</v>
      </c>
      <c r="E81" s="63" t="s">
        <v>193</v>
      </c>
      <c r="F81" s="27" t="s">
        <v>195</v>
      </c>
    </row>
    <row r="82" spans="1:5" ht="12.75">
      <c r="A82" s="48"/>
      <c r="B82" s="60" t="s">
        <v>171</v>
      </c>
      <c r="C82" s="51">
        <v>0</v>
      </c>
      <c r="D82" s="53"/>
      <c r="E82" s="47"/>
    </row>
    <row r="83" spans="1:5" ht="12.75">
      <c r="A83" s="49"/>
      <c r="B83" s="61" t="s">
        <v>4</v>
      </c>
      <c r="C83" s="52">
        <f>C81-C82</f>
        <v>4</v>
      </c>
      <c r="D83" s="54"/>
      <c r="E83" s="50"/>
    </row>
    <row r="84" spans="1:5" ht="12.75">
      <c r="A84" s="55"/>
      <c r="B84" s="59"/>
      <c r="C84" s="56"/>
      <c r="D84" s="57"/>
      <c r="E84" s="58"/>
    </row>
    <row r="85" spans="1:6" ht="38.25">
      <c r="A85" s="46" t="s">
        <v>173</v>
      </c>
      <c r="B85" s="60" t="s">
        <v>0</v>
      </c>
      <c r="C85" s="51">
        <v>8</v>
      </c>
      <c r="D85" s="67" t="s">
        <v>192</v>
      </c>
      <c r="E85" s="63" t="s">
        <v>193</v>
      </c>
      <c r="F85" t="s">
        <v>195</v>
      </c>
    </row>
    <row r="86" spans="1:5" ht="12.75">
      <c r="A86" s="48"/>
      <c r="B86" s="60" t="s">
        <v>171</v>
      </c>
      <c r="C86" s="51">
        <v>0</v>
      </c>
      <c r="D86" s="53"/>
      <c r="E86" s="47"/>
    </row>
    <row r="87" spans="1:5" ht="12.75">
      <c r="A87" s="49"/>
      <c r="B87" s="61" t="s">
        <v>4</v>
      </c>
      <c r="C87" s="52">
        <f>C85-C86</f>
        <v>8</v>
      </c>
      <c r="D87" s="54"/>
      <c r="E87" s="50"/>
    </row>
  </sheetData>
  <sheetProtection/>
  <mergeCells count="3">
    <mergeCell ref="B3:C3"/>
    <mergeCell ref="D4:E4"/>
    <mergeCell ref="D49:E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25">
      <selection activeCell="C41" sqref="C41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2.8515625" style="16" customWidth="1"/>
    <col min="6" max="6" width="9.8515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213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+'[4]Ottobre ''10'!C49</f>
        <v>769.2600000000014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7" ht="12.75">
      <c r="A5" s="11">
        <v>40483</v>
      </c>
      <c r="B5" s="3"/>
      <c r="C5" s="3"/>
      <c r="D5" s="30"/>
      <c r="E5" s="30"/>
      <c r="G5" s="27"/>
    </row>
    <row r="6" spans="1:5" ht="12.75">
      <c r="A6" s="11">
        <v>40484</v>
      </c>
      <c r="B6" s="70"/>
      <c r="C6" s="39"/>
      <c r="D6" s="30"/>
      <c r="E6" s="30"/>
    </row>
    <row r="7" spans="1:5" ht="12.75">
      <c r="A7" s="11">
        <v>40485</v>
      </c>
      <c r="B7" s="3"/>
      <c r="C7" s="39">
        <v>-118</v>
      </c>
      <c r="D7" s="30" t="s">
        <v>214</v>
      </c>
      <c r="E7" s="30"/>
    </row>
    <row r="8" spans="1:5" ht="12.75">
      <c r="A8" s="11">
        <v>40486</v>
      </c>
      <c r="B8" s="3"/>
      <c r="C8" s="39">
        <v>-21</v>
      </c>
      <c r="D8" s="30" t="s">
        <v>215</v>
      </c>
      <c r="E8" s="30"/>
    </row>
    <row r="9" spans="1:5" ht="12.75">
      <c r="A9" s="11">
        <v>40487</v>
      </c>
      <c r="B9" s="3"/>
      <c r="C9" s="39"/>
      <c r="D9" s="30"/>
      <c r="E9" s="30"/>
    </row>
    <row r="10" spans="1:5" ht="12.75">
      <c r="A10" s="11">
        <v>40488</v>
      </c>
      <c r="B10" s="3"/>
      <c r="C10" s="39"/>
      <c r="D10" s="30"/>
      <c r="E10" s="30"/>
    </row>
    <row r="11" spans="1:5" ht="12.75">
      <c r="A11" s="11">
        <v>40489</v>
      </c>
      <c r="B11" s="3"/>
      <c r="C11" s="39"/>
      <c r="D11" s="30"/>
      <c r="E11" s="30"/>
    </row>
    <row r="12" spans="1:5" ht="12.75">
      <c r="A12" s="11">
        <v>40490</v>
      </c>
      <c r="B12" s="3"/>
      <c r="C12" s="39"/>
      <c r="D12" s="30"/>
      <c r="E12" s="30"/>
    </row>
    <row r="13" spans="1:5" ht="12.75">
      <c r="A13" s="11">
        <v>40491</v>
      </c>
      <c r="B13" s="3"/>
      <c r="C13" s="39"/>
      <c r="D13" s="30"/>
      <c r="E13" s="30"/>
    </row>
    <row r="14" spans="1:5" ht="12.75">
      <c r="A14" s="11">
        <v>40492</v>
      </c>
      <c r="B14" s="3"/>
      <c r="C14" s="39"/>
      <c r="D14" s="30"/>
      <c r="E14" s="30"/>
    </row>
    <row r="15" spans="1:5" ht="12.75">
      <c r="A15" s="11">
        <v>40493</v>
      </c>
      <c r="B15" s="3"/>
      <c r="C15" s="39">
        <v>-105.4</v>
      </c>
      <c r="D15" s="30" t="s">
        <v>219</v>
      </c>
      <c r="E15" s="30"/>
    </row>
    <row r="16" spans="1:5" ht="12.75">
      <c r="A16" s="11">
        <v>40494</v>
      </c>
      <c r="B16" s="3"/>
      <c r="C16" s="39">
        <v>-45.63</v>
      </c>
      <c r="D16" s="30" t="s">
        <v>220</v>
      </c>
      <c r="E16" s="30"/>
    </row>
    <row r="17" spans="1:5" ht="12.75">
      <c r="A17" s="11">
        <v>40495</v>
      </c>
      <c r="B17" s="3"/>
      <c r="C17" s="39"/>
      <c r="D17" s="30"/>
      <c r="E17" s="30"/>
    </row>
    <row r="18" spans="1:5" ht="12.75">
      <c r="A18" s="11">
        <v>40496</v>
      </c>
      <c r="B18" s="3"/>
      <c r="C18" s="39"/>
      <c r="D18" s="30"/>
      <c r="E18" s="30"/>
    </row>
    <row r="19" spans="1:5" ht="12.75">
      <c r="A19" s="11">
        <v>40497</v>
      </c>
      <c r="B19" s="3"/>
      <c r="C19" s="39">
        <v>-50.3</v>
      </c>
      <c r="D19" s="30" t="s">
        <v>209</v>
      </c>
      <c r="E19" s="30"/>
    </row>
    <row r="20" spans="1:5" ht="12.75">
      <c r="A20" s="11">
        <v>40497</v>
      </c>
      <c r="B20" s="3"/>
      <c r="C20" s="39">
        <v>-128.3</v>
      </c>
      <c r="D20" s="30" t="s">
        <v>221</v>
      </c>
      <c r="E20" s="30"/>
    </row>
    <row r="21" spans="1:8" ht="12.75">
      <c r="A21" s="11">
        <v>40498</v>
      </c>
      <c r="B21" s="3"/>
      <c r="C21" s="39">
        <v>-13.54</v>
      </c>
      <c r="D21" s="30" t="s">
        <v>222</v>
      </c>
      <c r="E21" s="30"/>
      <c r="H21" s="72"/>
    </row>
    <row r="22" spans="1:7" ht="12.75">
      <c r="A22" s="11">
        <v>40499</v>
      </c>
      <c r="B22" s="3"/>
      <c r="C22" s="39"/>
      <c r="D22" s="30"/>
      <c r="E22" s="30"/>
      <c r="F22" s="71"/>
      <c r="G22" s="71"/>
    </row>
    <row r="23" spans="1:8" ht="12.75">
      <c r="A23" s="11">
        <v>40500</v>
      </c>
      <c r="B23" s="3"/>
      <c r="C23" s="39"/>
      <c r="D23" s="30"/>
      <c r="E23" s="30"/>
      <c r="H23" s="72"/>
    </row>
    <row r="24" spans="1:5" ht="12.75">
      <c r="A24" s="11">
        <v>40501</v>
      </c>
      <c r="B24" s="3"/>
      <c r="C24" s="39"/>
      <c r="D24" s="30"/>
      <c r="E24" s="30"/>
    </row>
    <row r="25" spans="1:5" ht="12.75">
      <c r="A25" s="11">
        <v>40502</v>
      </c>
      <c r="B25" s="3"/>
      <c r="C25" s="39"/>
      <c r="D25" s="30"/>
      <c r="E25" s="30"/>
    </row>
    <row r="26" spans="1:5" ht="12.75">
      <c r="A26" s="11">
        <v>40503</v>
      </c>
      <c r="B26" s="3"/>
      <c r="C26" s="39"/>
      <c r="D26" s="30"/>
      <c r="E26" s="30"/>
    </row>
    <row r="27" spans="1:5" ht="12.75">
      <c r="A27" s="11">
        <v>40504</v>
      </c>
      <c r="B27" s="3"/>
      <c r="C27" s="39"/>
      <c r="D27" s="30"/>
      <c r="E27" s="30"/>
    </row>
    <row r="28" spans="1:5" ht="12.75">
      <c r="A28" s="11">
        <v>40505</v>
      </c>
      <c r="B28" s="3"/>
      <c r="C28" s="39"/>
      <c r="D28" s="30"/>
      <c r="E28" s="30"/>
    </row>
    <row r="29" spans="1:5" ht="12.75">
      <c r="A29" s="11">
        <v>40506</v>
      </c>
      <c r="B29" s="3"/>
      <c r="C29" s="39">
        <v>-32.95</v>
      </c>
      <c r="D29" s="30" t="s">
        <v>226</v>
      </c>
      <c r="E29" s="30"/>
    </row>
    <row r="30" spans="1:6" ht="12" customHeight="1">
      <c r="A30" s="11">
        <v>40507</v>
      </c>
      <c r="B30" s="3"/>
      <c r="C30" s="39"/>
      <c r="D30" s="30"/>
      <c r="E30" s="30"/>
      <c r="F30" s="27"/>
    </row>
    <row r="31" spans="1:5" ht="12.75">
      <c r="A31" s="11">
        <v>40508</v>
      </c>
      <c r="B31" s="3"/>
      <c r="C31" s="39">
        <v>-21.5</v>
      </c>
      <c r="D31" s="30" t="s">
        <v>228</v>
      </c>
      <c r="E31" s="30"/>
    </row>
    <row r="32" spans="1:5" ht="12.75">
      <c r="A32" s="11">
        <v>40508</v>
      </c>
      <c r="B32" s="3"/>
      <c r="C32" s="39">
        <v>-3.9</v>
      </c>
      <c r="D32" s="30" t="s">
        <v>82</v>
      </c>
      <c r="E32" s="30"/>
    </row>
    <row r="33" spans="1:5" ht="12.75">
      <c r="A33" s="11">
        <v>40508</v>
      </c>
      <c r="B33" s="3"/>
      <c r="C33" s="39">
        <v>-3.9</v>
      </c>
      <c r="D33" s="30" t="s">
        <v>227</v>
      </c>
      <c r="E33" s="30"/>
    </row>
    <row r="34" spans="1:5" ht="12.75">
      <c r="A34" s="11">
        <v>40509</v>
      </c>
      <c r="B34" s="3"/>
      <c r="C34" s="39"/>
      <c r="D34" s="30"/>
      <c r="E34" s="30"/>
    </row>
    <row r="35" spans="1:5" ht="12.75">
      <c r="A35" s="11">
        <v>40510</v>
      </c>
      <c r="B35" s="3"/>
      <c r="C35" s="39"/>
      <c r="D35" s="30"/>
      <c r="E35" s="30"/>
    </row>
    <row r="36" spans="1:5" ht="12.75">
      <c r="A36" s="11">
        <v>40511</v>
      </c>
      <c r="B36" s="3"/>
      <c r="C36" s="39"/>
      <c r="D36" s="30"/>
      <c r="E36" s="30"/>
    </row>
    <row r="37" spans="1:5" ht="12.75">
      <c r="A37" s="11">
        <v>40512</v>
      </c>
      <c r="B37" s="3"/>
      <c r="C37" s="39"/>
      <c r="D37" s="30"/>
      <c r="E37" s="30"/>
    </row>
    <row r="38" spans="1:5" ht="12.75">
      <c r="A38" s="11">
        <v>40513</v>
      </c>
      <c r="B38" s="3"/>
      <c r="C38" s="3"/>
      <c r="D38" s="30"/>
      <c r="E38" s="30"/>
    </row>
    <row r="39" spans="1:5" ht="15" customHeight="1">
      <c r="A39" s="11">
        <v>40514</v>
      </c>
      <c r="B39" s="3"/>
      <c r="C39" s="3"/>
      <c r="D39" s="30"/>
      <c r="E39" s="30"/>
    </row>
    <row r="40" spans="1:5" ht="12.75">
      <c r="A40" s="11">
        <v>40515</v>
      </c>
      <c r="B40" s="3"/>
      <c r="C40" s="3"/>
      <c r="D40" s="30"/>
      <c r="E40" s="30"/>
    </row>
    <row r="41" spans="1:7" ht="15.75">
      <c r="A41" s="3" t="s">
        <v>57</v>
      </c>
      <c r="B41" s="21"/>
      <c r="C41" s="21">
        <f>B3+SUM(C5:C40)</f>
        <v>224.84000000000128</v>
      </c>
      <c r="D41" s="348"/>
      <c r="E41" s="348"/>
      <c r="G41" s="27"/>
    </row>
    <row r="43" spans="2:4" ht="12.75">
      <c r="B43" t="s">
        <v>155</v>
      </c>
      <c r="C43" s="26">
        <v>235.95</v>
      </c>
      <c r="D43" s="27" t="s">
        <v>229</v>
      </c>
    </row>
    <row r="44" spans="2:3" ht="12.75">
      <c r="B44" s="6" t="s">
        <v>156</v>
      </c>
      <c r="C44" s="14">
        <f>C43-C41</f>
        <v>11.109999999998706</v>
      </c>
    </row>
    <row r="45" spans="1:2" ht="12.75">
      <c r="A45" s="42"/>
      <c r="B45" s="42"/>
    </row>
    <row r="46" ht="12.75">
      <c r="H46" s="73"/>
    </row>
    <row r="47" spans="1:8" ht="12.75">
      <c r="A47" s="64" t="s">
        <v>168</v>
      </c>
      <c r="B47" s="65"/>
      <c r="C47" s="44" t="s">
        <v>172</v>
      </c>
      <c r="D47" s="45" t="s">
        <v>1</v>
      </c>
      <c r="E47" s="45" t="s">
        <v>169</v>
      </c>
      <c r="G47" s="26"/>
      <c r="H47" s="26"/>
    </row>
    <row r="48" spans="1:8" ht="12.75">
      <c r="A48" s="55"/>
      <c r="B48" s="59"/>
      <c r="C48" s="56"/>
      <c r="D48" s="57"/>
      <c r="E48" s="58"/>
      <c r="G48" s="26"/>
      <c r="H48" s="74"/>
    </row>
    <row r="49" spans="1:8" ht="12.75">
      <c r="A49" s="46" t="s">
        <v>170</v>
      </c>
      <c r="B49" s="60" t="s">
        <v>0</v>
      </c>
      <c r="C49" s="51">
        <v>290</v>
      </c>
      <c r="D49" s="69">
        <v>2009</v>
      </c>
      <c r="E49" s="47"/>
      <c r="H49" s="26"/>
    </row>
    <row r="50" spans="1:8" ht="12.75">
      <c r="A50" s="48"/>
      <c r="B50" s="60" t="s">
        <v>171</v>
      </c>
      <c r="C50" s="51">
        <v>0</v>
      </c>
      <c r="D50" s="53"/>
      <c r="E50" s="47"/>
      <c r="H50" s="26"/>
    </row>
    <row r="51" spans="1:8" ht="12.75">
      <c r="A51" s="49"/>
      <c r="B51" s="61" t="s">
        <v>4</v>
      </c>
      <c r="C51" s="52">
        <f>C49-C50</f>
        <v>290</v>
      </c>
      <c r="D51" s="54"/>
      <c r="E51" s="50"/>
      <c r="H51" s="74"/>
    </row>
    <row r="52" spans="1:5" ht="12.75">
      <c r="A52" s="55"/>
      <c r="B52" s="59"/>
      <c r="C52" s="56"/>
      <c r="D52" s="57"/>
      <c r="E52" s="58"/>
    </row>
    <row r="53" spans="1:5" ht="12.75">
      <c r="A53" s="46" t="s">
        <v>174</v>
      </c>
      <c r="B53" s="60" t="s">
        <v>0</v>
      </c>
      <c r="C53" s="51">
        <v>40</v>
      </c>
      <c r="D53" s="67" t="s">
        <v>183</v>
      </c>
      <c r="E53" s="62" t="s">
        <v>182</v>
      </c>
    </row>
    <row r="54" spans="1:5" ht="12.75">
      <c r="A54" s="48"/>
      <c r="B54" s="60" t="s">
        <v>171</v>
      </c>
      <c r="C54" s="51">
        <v>0</v>
      </c>
      <c r="D54" s="53"/>
      <c r="E54" s="47"/>
    </row>
    <row r="55" spans="1:5" ht="12.75">
      <c r="A55" s="49"/>
      <c r="B55" s="61" t="s">
        <v>4</v>
      </c>
      <c r="C55" s="52">
        <f>C53-C54</f>
        <v>40</v>
      </c>
      <c r="D55" s="54"/>
      <c r="E55" s="50"/>
    </row>
    <row r="56" spans="1:5" ht="12.75">
      <c r="A56" s="55"/>
      <c r="B56" s="59"/>
      <c r="C56" s="56"/>
      <c r="D56" s="57"/>
      <c r="E56" s="58"/>
    </row>
    <row r="57" spans="1:5" ht="12.75">
      <c r="A57" s="46" t="s">
        <v>175</v>
      </c>
      <c r="B57" s="60" t="s">
        <v>0</v>
      </c>
      <c r="C57" s="51">
        <v>35.9</v>
      </c>
      <c r="D57" s="68" t="s">
        <v>180</v>
      </c>
      <c r="E57" s="62" t="s">
        <v>148</v>
      </c>
    </row>
    <row r="58" spans="1:5" ht="12.75">
      <c r="A58" s="48"/>
      <c r="B58" s="60" t="s">
        <v>171</v>
      </c>
      <c r="C58" s="51">
        <v>0</v>
      </c>
      <c r="D58" s="53"/>
      <c r="E58" s="47"/>
    </row>
    <row r="59" spans="1:5" ht="12.75">
      <c r="A59" s="49"/>
      <c r="B59" s="61" t="s">
        <v>4</v>
      </c>
      <c r="C59" s="52">
        <f>C57-C58</f>
        <v>35.9</v>
      </c>
      <c r="D59" s="54"/>
      <c r="E59" s="50"/>
    </row>
    <row r="60" spans="1:5" ht="12.75">
      <c r="A60" s="55"/>
      <c r="B60" s="59"/>
      <c r="C60" s="56"/>
      <c r="D60" s="57"/>
      <c r="E60" s="58"/>
    </row>
    <row r="61" spans="1:5" ht="12.75">
      <c r="A61" s="46" t="s">
        <v>173</v>
      </c>
      <c r="B61" s="60" t="s">
        <v>0</v>
      </c>
      <c r="C61" s="51">
        <v>146</v>
      </c>
      <c r="D61" s="67" t="s">
        <v>181</v>
      </c>
      <c r="E61" s="62" t="s">
        <v>148</v>
      </c>
    </row>
    <row r="62" spans="1:5" ht="12.75">
      <c r="A62" s="48"/>
      <c r="B62" s="60" t="s">
        <v>171</v>
      </c>
      <c r="C62" s="51">
        <v>0</v>
      </c>
      <c r="D62" s="53"/>
      <c r="E62" s="47"/>
    </row>
    <row r="63" spans="1:5" ht="12.75">
      <c r="A63" s="49"/>
      <c r="B63" s="61" t="s">
        <v>4</v>
      </c>
      <c r="C63" s="52">
        <f>C61-C62</f>
        <v>146</v>
      </c>
      <c r="D63" s="54"/>
      <c r="E63" s="50"/>
    </row>
    <row r="64" spans="1:5" ht="12.75">
      <c r="A64" s="55"/>
      <c r="B64" s="59"/>
      <c r="C64" s="56"/>
      <c r="D64" s="57"/>
      <c r="E64" s="58"/>
    </row>
    <row r="65" spans="1:5" ht="12.75">
      <c r="A65" s="46" t="s">
        <v>184</v>
      </c>
      <c r="B65" s="60" t="s">
        <v>0</v>
      </c>
      <c r="C65" s="51">
        <v>170</v>
      </c>
      <c r="D65" s="67" t="s">
        <v>185</v>
      </c>
      <c r="E65" s="62" t="s">
        <v>182</v>
      </c>
    </row>
    <row r="66" spans="1:5" ht="12.75">
      <c r="A66" s="48"/>
      <c r="B66" s="60" t="s">
        <v>171</v>
      </c>
      <c r="C66" s="51">
        <v>0</v>
      </c>
      <c r="D66" s="53"/>
      <c r="E66" s="47"/>
    </row>
    <row r="67" spans="1:5" ht="12.75">
      <c r="A67" s="49"/>
      <c r="B67" s="61" t="s">
        <v>4</v>
      </c>
      <c r="C67" s="52">
        <f>C65-C66</f>
        <v>170</v>
      </c>
      <c r="D67" s="54"/>
      <c r="E67" s="50"/>
    </row>
    <row r="68" spans="1:5" ht="12.75">
      <c r="A68" s="55"/>
      <c r="B68" s="59"/>
      <c r="C68" s="56"/>
      <c r="D68" s="57"/>
      <c r="E68" s="58"/>
    </row>
    <row r="69" spans="1:5" ht="25.5">
      <c r="A69" s="46" t="s">
        <v>176</v>
      </c>
      <c r="B69" s="60" t="s">
        <v>0</v>
      </c>
      <c r="C69" s="51">
        <v>251</v>
      </c>
      <c r="D69" s="67" t="s">
        <v>178</v>
      </c>
      <c r="E69" s="63" t="s">
        <v>177</v>
      </c>
    </row>
    <row r="70" spans="1:5" ht="12.75">
      <c r="A70" s="48"/>
      <c r="B70" s="60" t="s">
        <v>171</v>
      </c>
      <c r="C70" s="51">
        <v>0</v>
      </c>
      <c r="D70" s="67" t="s">
        <v>179</v>
      </c>
      <c r="E70" s="47"/>
    </row>
    <row r="71" spans="1:5" ht="12.75">
      <c r="A71" s="49"/>
      <c r="B71" s="61" t="s">
        <v>4</v>
      </c>
      <c r="C71" s="52">
        <f>C69-C70</f>
        <v>251</v>
      </c>
      <c r="D71" s="54"/>
      <c r="E71" s="50"/>
    </row>
    <row r="72" spans="1:5" ht="12.75">
      <c r="A72" s="55"/>
      <c r="B72" s="59"/>
      <c r="C72" s="56"/>
      <c r="D72" s="57"/>
      <c r="E72" s="58"/>
    </row>
    <row r="73" spans="1:6" ht="38.25">
      <c r="A73" s="46" t="s">
        <v>194</v>
      </c>
      <c r="B73" s="60" t="s">
        <v>0</v>
      </c>
      <c r="C73" s="51">
        <v>4</v>
      </c>
      <c r="D73" s="67" t="s">
        <v>192</v>
      </c>
      <c r="E73" s="63" t="s">
        <v>193</v>
      </c>
      <c r="F73" s="27" t="s">
        <v>195</v>
      </c>
    </row>
    <row r="74" spans="1:5" ht="12.75">
      <c r="A74" s="48"/>
      <c r="B74" s="60" t="s">
        <v>171</v>
      </c>
      <c r="C74" s="51">
        <v>0</v>
      </c>
      <c r="D74" s="53"/>
      <c r="E74" s="47"/>
    </row>
    <row r="75" spans="1:5" ht="12.75">
      <c r="A75" s="49"/>
      <c r="B75" s="61" t="s">
        <v>4</v>
      </c>
      <c r="C75" s="52">
        <f>C73-C74</f>
        <v>4</v>
      </c>
      <c r="D75" s="54"/>
      <c r="E75" s="50"/>
    </row>
    <row r="76" spans="1:5" ht="12.75">
      <c r="A76" s="55"/>
      <c r="B76" s="59"/>
      <c r="C76" s="56"/>
      <c r="D76" s="57"/>
      <c r="E76" s="58"/>
    </row>
    <row r="77" spans="1:6" ht="89.25">
      <c r="A77" s="46" t="s">
        <v>173</v>
      </c>
      <c r="B77" s="60" t="s">
        <v>0</v>
      </c>
      <c r="C77" s="51">
        <v>8</v>
      </c>
      <c r="D77" s="67" t="s">
        <v>223</v>
      </c>
      <c r="E77" s="63" t="s">
        <v>224</v>
      </c>
      <c r="F77" s="76" t="s">
        <v>225</v>
      </c>
    </row>
    <row r="78" spans="1:5" ht="12.75">
      <c r="A78" s="48"/>
      <c r="B78" s="60" t="s">
        <v>171</v>
      </c>
      <c r="C78" s="51">
        <v>14</v>
      </c>
      <c r="D78" s="53"/>
      <c r="E78" s="47"/>
    </row>
    <row r="79" spans="1:5" ht="12.75">
      <c r="A79" s="49"/>
      <c r="B79" s="61" t="s">
        <v>4</v>
      </c>
      <c r="C79" s="52">
        <f>C77+C78</f>
        <v>22</v>
      </c>
      <c r="D79" s="54"/>
      <c r="E79" s="50"/>
    </row>
    <row r="80" spans="1:5" ht="12.75">
      <c r="A80" s="55"/>
      <c r="B80" s="59"/>
      <c r="C80" s="56"/>
      <c r="D80" s="57"/>
      <c r="E80" s="58"/>
    </row>
    <row r="81" spans="1:5" ht="38.25">
      <c r="A81" s="46" t="s">
        <v>216</v>
      </c>
      <c r="B81" s="60" t="s">
        <v>0</v>
      </c>
      <c r="C81" s="51">
        <v>44</v>
      </c>
      <c r="D81" s="75" t="s">
        <v>217</v>
      </c>
      <c r="E81" s="63" t="s">
        <v>218</v>
      </c>
    </row>
    <row r="82" spans="1:5" ht="12.75">
      <c r="A82" s="48"/>
      <c r="B82" s="60" t="s">
        <v>171</v>
      </c>
      <c r="C82" s="51">
        <v>0</v>
      </c>
      <c r="D82" s="53"/>
      <c r="E82" s="47"/>
    </row>
    <row r="83" spans="1:5" ht="12.75">
      <c r="A83" s="49"/>
      <c r="B83" s="61" t="s">
        <v>4</v>
      </c>
      <c r="C83" s="52">
        <f>C81-C82</f>
        <v>44</v>
      </c>
      <c r="D83" s="54"/>
      <c r="E83" s="50"/>
    </row>
  </sheetData>
  <sheetProtection/>
  <mergeCells count="3">
    <mergeCell ref="B3:C3"/>
    <mergeCell ref="D4:E4"/>
    <mergeCell ref="D41:E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16">
      <selection activeCell="C42" sqref="C42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2.8515625" style="16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230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+'[5]Novembre ''10'!C41</f>
        <v>224.84000000000128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7" ht="12.75">
      <c r="A5" s="11">
        <v>40513</v>
      </c>
      <c r="B5" s="3"/>
      <c r="C5" s="3"/>
      <c r="D5" s="30"/>
      <c r="E5" s="30"/>
      <c r="F5" s="73"/>
      <c r="G5" s="73"/>
    </row>
    <row r="6" spans="1:7" ht="12.75">
      <c r="A6" s="11">
        <v>40514</v>
      </c>
      <c r="B6" s="70"/>
      <c r="C6" s="39">
        <v>-117.8</v>
      </c>
      <c r="D6" s="30" t="s">
        <v>231</v>
      </c>
      <c r="E6" s="30"/>
      <c r="F6" s="73"/>
      <c r="G6" s="73"/>
    </row>
    <row r="7" spans="1:5" ht="12.75">
      <c r="A7" s="11">
        <v>40514</v>
      </c>
      <c r="B7" s="3"/>
      <c r="C7" s="39">
        <v>-33.12</v>
      </c>
      <c r="D7" s="30" t="s">
        <v>232</v>
      </c>
      <c r="E7" s="30"/>
    </row>
    <row r="8" spans="1:5" ht="25.5">
      <c r="A8" s="11">
        <v>40515</v>
      </c>
      <c r="B8" s="3"/>
      <c r="C8" s="39">
        <v>-36.1</v>
      </c>
      <c r="D8" s="77" t="s">
        <v>233</v>
      </c>
      <c r="E8" s="30"/>
    </row>
    <row r="9" spans="1:5" ht="12.75">
      <c r="A9" s="11">
        <v>40516</v>
      </c>
      <c r="B9" s="3"/>
      <c r="C9" s="39"/>
      <c r="D9" s="30"/>
      <c r="E9" s="30"/>
    </row>
    <row r="10" spans="1:5" ht="12.75">
      <c r="A10" s="11">
        <v>40517</v>
      </c>
      <c r="B10" s="3"/>
      <c r="C10" s="39"/>
      <c r="D10" s="30"/>
      <c r="E10" s="30"/>
    </row>
    <row r="11" spans="1:5" ht="12.75">
      <c r="A11" s="11">
        <v>40518</v>
      </c>
      <c r="B11" s="3"/>
      <c r="C11" s="39"/>
      <c r="D11" s="30"/>
      <c r="E11" s="30"/>
    </row>
    <row r="12" spans="1:5" ht="12.75">
      <c r="A12" s="11">
        <v>40519</v>
      </c>
      <c r="B12" s="3"/>
      <c r="C12" s="39"/>
      <c r="D12" s="30"/>
      <c r="E12" s="30"/>
    </row>
    <row r="13" spans="1:5" ht="12.75">
      <c r="A13" s="11">
        <v>40520</v>
      </c>
      <c r="B13" s="3"/>
      <c r="C13" s="39"/>
      <c r="D13" s="30"/>
      <c r="E13" s="30"/>
    </row>
    <row r="14" spans="1:5" ht="12.75">
      <c r="A14" s="11">
        <v>40521</v>
      </c>
      <c r="B14" s="3"/>
      <c r="C14" s="39"/>
      <c r="D14" s="30"/>
      <c r="E14" s="30"/>
    </row>
    <row r="15" spans="1:5" ht="12.75">
      <c r="A15" s="11">
        <v>40522</v>
      </c>
      <c r="B15" s="3"/>
      <c r="C15" s="39">
        <v>-91</v>
      </c>
      <c r="D15" s="30" t="s">
        <v>234</v>
      </c>
      <c r="E15" s="30"/>
    </row>
    <row r="16" spans="1:5" ht="12.75">
      <c r="A16" s="11">
        <v>40523</v>
      </c>
      <c r="B16" s="3"/>
      <c r="C16" s="39"/>
      <c r="D16" s="30"/>
      <c r="E16" s="30"/>
    </row>
    <row r="17" spans="1:5" ht="12.75">
      <c r="A17" s="11">
        <v>40524</v>
      </c>
      <c r="B17" s="3"/>
      <c r="C17" s="39"/>
      <c r="D17" s="30"/>
      <c r="E17" s="30"/>
    </row>
    <row r="18" spans="1:5" ht="12.75">
      <c r="A18" s="11">
        <v>40525</v>
      </c>
      <c r="B18" s="3">
        <v>1500</v>
      </c>
      <c r="C18" s="39"/>
      <c r="D18" s="30"/>
      <c r="E18" s="30"/>
    </row>
    <row r="19" spans="1:5" ht="12.75">
      <c r="A19" s="11">
        <v>40526</v>
      </c>
      <c r="B19" s="3"/>
      <c r="C19" s="39"/>
      <c r="D19" s="30"/>
      <c r="E19" s="30"/>
    </row>
    <row r="20" spans="1:5" ht="12.75">
      <c r="A20" s="11">
        <v>40527</v>
      </c>
      <c r="B20" s="3"/>
      <c r="C20" s="39"/>
      <c r="D20" s="30"/>
      <c r="E20" s="30"/>
    </row>
    <row r="21" spans="1:8" ht="12.75">
      <c r="A21" s="11">
        <v>40528</v>
      </c>
      <c r="B21" s="3"/>
      <c r="C21" s="39">
        <v>-1.7</v>
      </c>
      <c r="D21" s="30" t="s">
        <v>235</v>
      </c>
      <c r="E21" s="30"/>
      <c r="H21" s="72"/>
    </row>
    <row r="22" spans="1:7" ht="12.75">
      <c r="A22" s="11">
        <v>40529</v>
      </c>
      <c r="B22" s="3"/>
      <c r="C22" s="39">
        <v>-7.3</v>
      </c>
      <c r="D22" s="30" t="s">
        <v>236</v>
      </c>
      <c r="E22" s="30"/>
      <c r="F22" s="71"/>
      <c r="G22" s="71"/>
    </row>
    <row r="23" spans="1:8" ht="12.75">
      <c r="A23" s="11">
        <v>40530</v>
      </c>
      <c r="B23" s="3"/>
      <c r="C23" s="39"/>
      <c r="D23" s="30"/>
      <c r="E23" s="30"/>
      <c r="H23" s="72"/>
    </row>
    <row r="24" spans="1:5" ht="12.75">
      <c r="A24" s="11">
        <v>40531</v>
      </c>
      <c r="B24" s="3"/>
      <c r="C24" s="39"/>
      <c r="D24" s="30"/>
      <c r="E24" s="30"/>
    </row>
    <row r="25" spans="1:5" ht="12.75">
      <c r="A25" s="11">
        <v>40532</v>
      </c>
      <c r="B25" s="3"/>
      <c r="C25" s="39"/>
      <c r="D25" s="30"/>
      <c r="E25" s="30"/>
    </row>
    <row r="26" spans="1:5" ht="12.75">
      <c r="A26" s="11">
        <v>40533</v>
      </c>
      <c r="B26" s="3"/>
      <c r="C26" s="39">
        <v>-3.9</v>
      </c>
      <c r="D26" s="30" t="s">
        <v>238</v>
      </c>
      <c r="E26" s="30"/>
    </row>
    <row r="27" spans="1:5" ht="12.75">
      <c r="A27" s="11">
        <v>40533</v>
      </c>
      <c r="B27" s="3"/>
      <c r="C27" s="39">
        <v>-5</v>
      </c>
      <c r="D27" s="30" t="s">
        <v>239</v>
      </c>
      <c r="E27" s="30"/>
    </row>
    <row r="28" spans="1:5" ht="12.75">
      <c r="A28" s="11">
        <v>40534</v>
      </c>
      <c r="B28" s="3"/>
      <c r="C28" s="39">
        <v>-42</v>
      </c>
      <c r="D28" s="30" t="s">
        <v>237</v>
      </c>
      <c r="E28" s="30"/>
    </row>
    <row r="29" spans="1:5" ht="12.75">
      <c r="A29" s="11">
        <v>40535</v>
      </c>
      <c r="B29" s="3"/>
      <c r="C29" s="39">
        <v>-22.73</v>
      </c>
      <c r="D29" s="30" t="s">
        <v>232</v>
      </c>
      <c r="E29" s="30"/>
    </row>
    <row r="30" spans="1:5" ht="12.75">
      <c r="A30" s="11">
        <v>40536</v>
      </c>
      <c r="B30" s="3"/>
      <c r="C30" s="39"/>
      <c r="D30" s="30"/>
      <c r="E30" s="30"/>
    </row>
    <row r="31" spans="1:6" ht="12" customHeight="1">
      <c r="A31" s="11">
        <v>40537</v>
      </c>
      <c r="B31" s="3"/>
      <c r="C31" s="39"/>
      <c r="D31" s="30"/>
      <c r="E31" s="30"/>
      <c r="F31" s="27"/>
    </row>
    <row r="32" spans="1:5" ht="12.75">
      <c r="A32" s="11">
        <v>40538</v>
      </c>
      <c r="B32" s="3"/>
      <c r="C32" s="39"/>
      <c r="D32" s="30"/>
      <c r="E32" s="30"/>
    </row>
    <row r="33" spans="1:5" ht="12.75">
      <c r="A33" s="11">
        <v>40539</v>
      </c>
      <c r="B33" s="3"/>
      <c r="C33" s="39"/>
      <c r="D33" s="30"/>
      <c r="E33" s="30"/>
    </row>
    <row r="34" spans="1:5" ht="12.75">
      <c r="A34" s="11">
        <v>40540</v>
      </c>
      <c r="B34" s="3"/>
      <c r="C34" s="39">
        <v>-100</v>
      </c>
      <c r="D34" s="30" t="s">
        <v>271</v>
      </c>
      <c r="E34" s="30"/>
    </row>
    <row r="35" spans="1:5" ht="12.75">
      <c r="A35" s="11">
        <v>40541</v>
      </c>
      <c r="B35" s="3"/>
      <c r="C35" s="39"/>
      <c r="D35" s="30"/>
      <c r="E35" s="30"/>
    </row>
    <row r="36" spans="1:5" ht="12.75">
      <c r="A36" s="11">
        <v>40542</v>
      </c>
      <c r="B36" s="3"/>
      <c r="C36" s="39">
        <v>-95.3</v>
      </c>
      <c r="D36" s="30" t="s">
        <v>240</v>
      </c>
      <c r="E36" s="30"/>
    </row>
    <row r="37" spans="1:5" ht="12.75">
      <c r="A37" s="11">
        <v>40543</v>
      </c>
      <c r="B37" s="3"/>
      <c r="C37" s="3"/>
      <c r="D37" s="30"/>
      <c r="E37" s="30"/>
    </row>
    <row r="38" spans="1:5" ht="15" customHeight="1">
      <c r="A38" s="11">
        <v>40544</v>
      </c>
      <c r="B38" s="3"/>
      <c r="C38" s="3"/>
      <c r="D38" s="30"/>
      <c r="E38" s="30"/>
    </row>
    <row r="39" spans="1:5" ht="12.75">
      <c r="A39" s="11">
        <v>40545</v>
      </c>
      <c r="B39" s="3"/>
      <c r="C39" s="3"/>
      <c r="D39" s="30"/>
      <c r="E39" s="30"/>
    </row>
    <row r="40" spans="1:7" ht="15.75">
      <c r="A40" s="3" t="s">
        <v>57</v>
      </c>
      <c r="B40" s="21"/>
      <c r="C40" s="21">
        <f>B3+SUM(C5:C17)+B18+SUM(C19:C37)</f>
        <v>1168.8900000000012</v>
      </c>
      <c r="D40" s="348"/>
      <c r="E40" s="348"/>
      <c r="G40" s="27"/>
    </row>
    <row r="41" ht="12.75">
      <c r="H41" s="26"/>
    </row>
    <row r="42" spans="2:8" ht="12.75">
      <c r="B42" t="s">
        <v>155</v>
      </c>
      <c r="C42" s="26">
        <v>1279.97</v>
      </c>
      <c r="D42" s="71"/>
      <c r="H42" s="26"/>
    </row>
    <row r="43" spans="2:3" ht="12.75">
      <c r="B43" s="6" t="s">
        <v>156</v>
      </c>
      <c r="C43" s="14">
        <f>C42-C40</f>
        <v>111.07999999999879</v>
      </c>
    </row>
    <row r="44" spans="1:2" ht="12.75">
      <c r="A44" s="42"/>
      <c r="B44" s="42"/>
    </row>
    <row r="45" ht="12.75">
      <c r="H45" s="73"/>
    </row>
    <row r="46" spans="5:8" ht="12.75">
      <c r="E46" s="78"/>
      <c r="H46" s="73"/>
    </row>
    <row r="47" spans="1:8" ht="12.75">
      <c r="A47" s="64" t="s">
        <v>168</v>
      </c>
      <c r="B47" s="65"/>
      <c r="C47" s="44" t="s">
        <v>172</v>
      </c>
      <c r="D47" s="45" t="s">
        <v>1</v>
      </c>
      <c r="E47" s="45" t="s">
        <v>169</v>
      </c>
      <c r="G47" s="26"/>
      <c r="H47" s="26"/>
    </row>
    <row r="48" spans="1:8" ht="12.75">
      <c r="A48" s="55"/>
      <c r="B48" s="59"/>
      <c r="C48" s="56"/>
      <c r="D48" s="57"/>
      <c r="E48" s="58"/>
      <c r="G48" s="26"/>
      <c r="H48" s="74"/>
    </row>
    <row r="49" spans="1:8" ht="12.75">
      <c r="A49" s="46" t="s">
        <v>170</v>
      </c>
      <c r="B49" s="60" t="s">
        <v>0</v>
      </c>
      <c r="C49" s="51">
        <v>290</v>
      </c>
      <c r="D49" s="69">
        <v>2009</v>
      </c>
      <c r="E49" s="47"/>
      <c r="H49" s="26"/>
    </row>
    <row r="50" spans="1:8" ht="12.75">
      <c r="A50" s="48"/>
      <c r="B50" s="60" t="s">
        <v>171</v>
      </c>
      <c r="C50" s="51">
        <v>0</v>
      </c>
      <c r="D50" s="53"/>
      <c r="E50" s="47"/>
      <c r="H50" s="26"/>
    </row>
    <row r="51" spans="1:8" ht="12.75">
      <c r="A51" s="49"/>
      <c r="B51" s="61" t="s">
        <v>4</v>
      </c>
      <c r="C51" s="52">
        <f>C49-C50</f>
        <v>290</v>
      </c>
      <c r="D51" s="54"/>
      <c r="E51" s="50"/>
      <c r="H51" s="74"/>
    </row>
    <row r="52" spans="1:5" ht="12.75">
      <c r="A52" s="55"/>
      <c r="B52" s="59"/>
      <c r="C52" s="56"/>
      <c r="D52" s="57"/>
      <c r="E52" s="58"/>
    </row>
    <row r="53" spans="1:5" ht="12.75">
      <c r="A53" s="46" t="s">
        <v>174</v>
      </c>
      <c r="B53" s="60" t="s">
        <v>0</v>
      </c>
      <c r="C53" s="51">
        <v>40</v>
      </c>
      <c r="D53" s="67" t="s">
        <v>183</v>
      </c>
      <c r="E53" s="62" t="s">
        <v>182</v>
      </c>
    </row>
    <row r="54" spans="1:5" ht="12.75">
      <c r="A54" s="48"/>
      <c r="B54" s="60" t="s">
        <v>171</v>
      </c>
      <c r="C54" s="51">
        <v>0</v>
      </c>
      <c r="D54" s="53"/>
      <c r="E54" s="47"/>
    </row>
    <row r="55" spans="1:5" ht="12.75">
      <c r="A55" s="49"/>
      <c r="B55" s="61" t="s">
        <v>4</v>
      </c>
      <c r="C55" s="52">
        <f>C53-C54</f>
        <v>40</v>
      </c>
      <c r="D55" s="54"/>
      <c r="E55" s="50"/>
    </row>
    <row r="56" spans="1:5" ht="12.75">
      <c r="A56" s="55"/>
      <c r="B56" s="59"/>
      <c r="C56" s="56"/>
      <c r="D56" s="57"/>
      <c r="E56" s="58"/>
    </row>
    <row r="57" spans="1:5" ht="12.75">
      <c r="A57" s="46" t="s">
        <v>175</v>
      </c>
      <c r="B57" s="60" t="s">
        <v>0</v>
      </c>
      <c r="C57" s="51">
        <v>35.9</v>
      </c>
      <c r="D57" s="68" t="s">
        <v>180</v>
      </c>
      <c r="E57" s="62" t="s">
        <v>148</v>
      </c>
    </row>
    <row r="58" spans="1:5" ht="12.75">
      <c r="A58" s="48"/>
      <c r="B58" s="60" t="s">
        <v>171</v>
      </c>
      <c r="C58" s="51">
        <v>0</v>
      </c>
      <c r="D58" s="53"/>
      <c r="E58" s="47"/>
    </row>
    <row r="59" spans="1:5" ht="12.75">
      <c r="A59" s="49"/>
      <c r="B59" s="61" t="s">
        <v>4</v>
      </c>
      <c r="C59" s="52">
        <f>C57-C58</f>
        <v>35.9</v>
      </c>
      <c r="D59" s="54"/>
      <c r="E59" s="50"/>
    </row>
    <row r="60" spans="1:5" ht="12.75">
      <c r="A60" s="55"/>
      <c r="B60" s="59"/>
      <c r="C60" s="56"/>
      <c r="D60" s="57"/>
      <c r="E60" s="58"/>
    </row>
    <row r="61" spans="1:5" ht="12.75">
      <c r="A61" s="46" t="s">
        <v>173</v>
      </c>
      <c r="B61" s="60" t="s">
        <v>0</v>
      </c>
      <c r="C61" s="51">
        <v>146</v>
      </c>
      <c r="D61" s="67" t="s">
        <v>181</v>
      </c>
      <c r="E61" s="62"/>
    </row>
    <row r="62" spans="1:5" ht="12.75">
      <c r="A62" s="48"/>
      <c r="B62" s="60" t="s">
        <v>171</v>
      </c>
      <c r="C62" s="51"/>
      <c r="D62" s="67"/>
      <c r="E62" s="47"/>
    </row>
    <row r="63" spans="1:5" ht="12.75">
      <c r="A63" s="49"/>
      <c r="B63" s="61" t="s">
        <v>4</v>
      </c>
      <c r="C63" s="52">
        <f>C61+C62</f>
        <v>146</v>
      </c>
      <c r="D63" s="54"/>
      <c r="E63" s="50"/>
    </row>
    <row r="64" spans="1:5" ht="12.75">
      <c r="A64" s="55"/>
      <c r="B64" s="59"/>
      <c r="C64" s="56"/>
      <c r="D64" s="57"/>
      <c r="E64" s="58"/>
    </row>
    <row r="65" spans="1:5" ht="12.75">
      <c r="A65" s="46" t="s">
        <v>184</v>
      </c>
      <c r="B65" s="60" t="s">
        <v>0</v>
      </c>
      <c r="C65" s="51">
        <v>170</v>
      </c>
      <c r="D65" s="67" t="s">
        <v>185</v>
      </c>
      <c r="E65" s="62" t="s">
        <v>182</v>
      </c>
    </row>
    <row r="66" spans="1:5" ht="12.75">
      <c r="A66" s="48"/>
      <c r="B66" s="60" t="s">
        <v>171</v>
      </c>
      <c r="C66" s="51">
        <v>0</v>
      </c>
      <c r="D66" s="53"/>
      <c r="E66" s="47"/>
    </row>
    <row r="67" spans="1:5" ht="12.75">
      <c r="A67" s="49"/>
      <c r="B67" s="61" t="s">
        <v>4</v>
      </c>
      <c r="C67" s="52">
        <f>C65-C66</f>
        <v>170</v>
      </c>
      <c r="D67" s="54"/>
      <c r="E67" s="50"/>
    </row>
    <row r="68" spans="1:5" ht="12.75">
      <c r="A68" s="55"/>
      <c r="B68" s="59"/>
      <c r="C68" s="56"/>
      <c r="D68" s="57"/>
      <c r="E68" s="58"/>
    </row>
    <row r="69" spans="1:5" ht="25.5">
      <c r="A69" s="46" t="s">
        <v>176</v>
      </c>
      <c r="B69" s="60" t="s">
        <v>0</v>
      </c>
      <c r="C69" s="51">
        <v>251</v>
      </c>
      <c r="D69" s="67" t="s">
        <v>178</v>
      </c>
      <c r="E69" s="63" t="s">
        <v>177</v>
      </c>
    </row>
    <row r="70" spans="1:5" ht="12.75">
      <c r="A70" s="48"/>
      <c r="B70" s="60" t="s">
        <v>171</v>
      </c>
      <c r="C70" s="51">
        <v>0</v>
      </c>
      <c r="D70" s="67" t="s">
        <v>179</v>
      </c>
      <c r="E70" s="47"/>
    </row>
    <row r="71" spans="1:5" ht="12.75">
      <c r="A71" s="49"/>
      <c r="B71" s="61" t="s">
        <v>4</v>
      </c>
      <c r="C71" s="52">
        <f>C69-C70</f>
        <v>251</v>
      </c>
      <c r="D71" s="54"/>
      <c r="E71" s="50"/>
    </row>
    <row r="72" spans="1:5" ht="12.75">
      <c r="A72" s="55"/>
      <c r="B72" s="59"/>
      <c r="C72" s="56"/>
      <c r="D72" s="57"/>
      <c r="E72" s="58"/>
    </row>
    <row r="73" spans="1:6" ht="38.25">
      <c r="A73" s="46" t="s">
        <v>194</v>
      </c>
      <c r="B73" s="60" t="s">
        <v>0</v>
      </c>
      <c r="C73" s="51">
        <v>4</v>
      </c>
      <c r="D73" s="67" t="s">
        <v>192</v>
      </c>
      <c r="E73" s="63" t="s">
        <v>193</v>
      </c>
      <c r="F73" s="27" t="s">
        <v>195</v>
      </c>
    </row>
    <row r="74" spans="1:5" ht="12.75">
      <c r="A74" s="48"/>
      <c r="B74" s="60" t="s">
        <v>171</v>
      </c>
      <c r="C74" s="51">
        <v>0</v>
      </c>
      <c r="D74" s="53"/>
      <c r="E74" s="47"/>
    </row>
    <row r="75" spans="1:5" ht="12.75">
      <c r="A75" s="49"/>
      <c r="B75" s="61" t="s">
        <v>4</v>
      </c>
      <c r="C75" s="52">
        <f>C73-C74</f>
        <v>4</v>
      </c>
      <c r="D75" s="54"/>
      <c r="E75" s="50"/>
    </row>
    <row r="76" spans="1:5" ht="12.75">
      <c r="A76" s="55"/>
      <c r="B76" s="59"/>
      <c r="C76" s="56"/>
      <c r="D76" s="57"/>
      <c r="E76" s="58"/>
    </row>
    <row r="77" spans="1:6" ht="63.75">
      <c r="A77" s="46" t="s">
        <v>173</v>
      </c>
      <c r="B77" s="60" t="s">
        <v>0</v>
      </c>
      <c r="C77" s="51">
        <v>8</v>
      </c>
      <c r="D77" s="67" t="s">
        <v>223</v>
      </c>
      <c r="E77" s="63" t="s">
        <v>224</v>
      </c>
      <c r="F77" t="s">
        <v>195</v>
      </c>
    </row>
    <row r="78" spans="1:5" ht="12.75">
      <c r="A78" s="48"/>
      <c r="B78" s="60" t="s">
        <v>171</v>
      </c>
      <c r="C78" s="51">
        <v>14</v>
      </c>
      <c r="D78" s="53"/>
      <c r="E78" s="47"/>
    </row>
    <row r="79" spans="1:5" ht="12.75">
      <c r="A79" s="49"/>
      <c r="B79" s="61" t="s">
        <v>4</v>
      </c>
      <c r="C79" s="52">
        <f>C77+C78</f>
        <v>22</v>
      </c>
      <c r="D79" s="54"/>
      <c r="E79" s="50"/>
    </row>
    <row r="80" spans="1:5" ht="12.75">
      <c r="A80" s="55"/>
      <c r="B80" s="59"/>
      <c r="C80" s="56"/>
      <c r="D80" s="57"/>
      <c r="E80" s="58"/>
    </row>
    <row r="81" spans="1:5" ht="38.25">
      <c r="A81" s="46" t="s">
        <v>216</v>
      </c>
      <c r="B81" s="60" t="s">
        <v>0</v>
      </c>
      <c r="C81" s="51">
        <v>44</v>
      </c>
      <c r="D81" s="75" t="s">
        <v>217</v>
      </c>
      <c r="E81" s="63" t="s">
        <v>218</v>
      </c>
    </row>
    <row r="82" spans="1:5" ht="12.75">
      <c r="A82" s="48"/>
      <c r="B82" s="60" t="s">
        <v>171</v>
      </c>
      <c r="C82" s="51">
        <v>0</v>
      </c>
      <c r="D82" s="53"/>
      <c r="E82" s="47"/>
    </row>
    <row r="83" spans="1:5" ht="12.75">
      <c r="A83" s="49"/>
      <c r="B83" s="61" t="s">
        <v>4</v>
      </c>
      <c r="C83" s="52">
        <f>C81-C82</f>
        <v>44</v>
      </c>
      <c r="D83" s="54"/>
      <c r="E83" s="50"/>
    </row>
  </sheetData>
  <sheetProtection/>
  <mergeCells count="3">
    <mergeCell ref="B3:C3"/>
    <mergeCell ref="D4:E4"/>
    <mergeCell ref="D40:E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13">
      <selection activeCell="D46" sqref="D46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8.28125" style="16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241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+'[6]Dicembre ''10'!C40</f>
        <v>1168.8900000000012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7" ht="12.75">
      <c r="A5" s="11">
        <v>40544</v>
      </c>
      <c r="B5" s="3"/>
      <c r="C5" s="3"/>
      <c r="D5" s="30"/>
      <c r="E5" s="30"/>
      <c r="F5" s="73"/>
      <c r="G5" s="73"/>
    </row>
    <row r="6" spans="1:7" ht="12.75">
      <c r="A6" s="11">
        <v>40545</v>
      </c>
      <c r="B6" s="70"/>
      <c r="C6" s="39"/>
      <c r="D6" s="30"/>
      <c r="E6" s="30"/>
      <c r="F6" s="73"/>
      <c r="G6" s="73"/>
    </row>
    <row r="7" spans="1:5" ht="12.75">
      <c r="A7" s="11">
        <v>40546</v>
      </c>
      <c r="B7" s="3"/>
      <c r="C7" s="39"/>
      <c r="D7" s="30"/>
      <c r="E7" s="30"/>
    </row>
    <row r="8" spans="1:5" ht="12.75">
      <c r="A8" s="11">
        <v>40547</v>
      </c>
      <c r="B8" s="3"/>
      <c r="C8" s="39"/>
      <c r="D8" s="77"/>
      <c r="E8" s="30"/>
    </row>
    <row r="9" spans="1:5" ht="12.75">
      <c r="A9" s="11">
        <v>40548</v>
      </c>
      <c r="B9" s="3"/>
      <c r="C9" s="39"/>
      <c r="D9" s="30"/>
      <c r="E9" s="30"/>
    </row>
    <row r="10" spans="1:5" ht="12.75">
      <c r="A10" s="11">
        <v>40549</v>
      </c>
      <c r="B10" s="3"/>
      <c r="C10" s="39"/>
      <c r="D10" s="30"/>
      <c r="E10" s="30"/>
    </row>
    <row r="11" spans="1:5" ht="12.75">
      <c r="A11" s="11">
        <v>40550</v>
      </c>
      <c r="B11" s="3"/>
      <c r="C11" s="39"/>
      <c r="D11" s="30"/>
      <c r="E11" s="30"/>
    </row>
    <row r="12" spans="1:5" ht="12.75">
      <c r="A12" s="11">
        <v>40551</v>
      </c>
      <c r="B12" s="3"/>
      <c r="C12" s="39"/>
      <c r="D12" s="30"/>
      <c r="E12" s="30"/>
    </row>
    <row r="13" spans="1:5" ht="12.75">
      <c r="A13" s="11">
        <v>40552</v>
      </c>
      <c r="B13" s="3"/>
      <c r="C13" s="39"/>
      <c r="D13" s="30"/>
      <c r="E13" s="30"/>
    </row>
    <row r="14" spans="1:5" ht="12.75">
      <c r="A14" s="11">
        <v>40553</v>
      </c>
      <c r="B14" s="3"/>
      <c r="C14" s="39"/>
      <c r="D14" s="30"/>
      <c r="E14" s="30"/>
    </row>
    <row r="15" spans="1:6" ht="12.75">
      <c r="A15" s="11">
        <v>40554</v>
      </c>
      <c r="B15" s="3"/>
      <c r="C15" s="39">
        <v>-103.2</v>
      </c>
      <c r="D15" s="30" t="s">
        <v>242</v>
      </c>
      <c r="E15" s="30"/>
      <c r="F15" s="73"/>
    </row>
    <row r="16" spans="1:5" ht="12.75">
      <c r="A16" s="11">
        <v>40554</v>
      </c>
      <c r="B16" s="3"/>
      <c r="C16" s="39">
        <v>-80.1</v>
      </c>
      <c r="D16" s="30" t="s">
        <v>243</v>
      </c>
      <c r="E16" s="30"/>
    </row>
    <row r="17" spans="1:7" ht="12.75">
      <c r="A17" s="11">
        <v>40554</v>
      </c>
      <c r="B17" s="3"/>
      <c r="C17" s="39">
        <v>-5</v>
      </c>
      <c r="D17" s="38" t="s">
        <v>244</v>
      </c>
      <c r="E17" s="30"/>
      <c r="F17" s="32" t="s">
        <v>254</v>
      </c>
      <c r="G17" s="32"/>
    </row>
    <row r="18" spans="1:5" ht="12.75">
      <c r="A18" s="11">
        <v>40555</v>
      </c>
      <c r="B18" s="3"/>
      <c r="C18" s="39"/>
      <c r="D18" s="30"/>
      <c r="E18" s="30"/>
    </row>
    <row r="19" spans="1:5" ht="12.75">
      <c r="A19" s="11">
        <v>40556</v>
      </c>
      <c r="B19" s="3"/>
      <c r="C19" s="39">
        <v>-12</v>
      </c>
      <c r="D19" s="30" t="s">
        <v>245</v>
      </c>
      <c r="E19" s="30"/>
    </row>
    <row r="20" spans="1:5" ht="12.75">
      <c r="A20" s="11">
        <v>40557</v>
      </c>
      <c r="B20" s="3"/>
      <c r="C20" s="39"/>
      <c r="D20" s="30"/>
      <c r="E20" s="30"/>
    </row>
    <row r="21" spans="1:5" ht="12.75">
      <c r="A21" s="11">
        <v>40558</v>
      </c>
      <c r="B21" s="3"/>
      <c r="C21" s="39"/>
      <c r="D21" s="30"/>
      <c r="E21" s="30"/>
    </row>
    <row r="22" spans="1:5" ht="12.75">
      <c r="A22" s="11">
        <v>40559</v>
      </c>
      <c r="B22" s="3"/>
      <c r="C22" s="39"/>
      <c r="D22" s="30"/>
      <c r="E22" s="30"/>
    </row>
    <row r="23" spans="1:8" ht="12.75">
      <c r="A23" s="11">
        <v>40560</v>
      </c>
      <c r="B23" s="3"/>
      <c r="C23" s="39"/>
      <c r="D23" s="30"/>
      <c r="E23" s="30"/>
      <c r="H23" s="72"/>
    </row>
    <row r="24" spans="1:7" ht="12.75">
      <c r="A24" s="11">
        <v>40561</v>
      </c>
      <c r="B24" s="3">
        <v>1500</v>
      </c>
      <c r="C24" s="39"/>
      <c r="D24" s="30" t="s">
        <v>246</v>
      </c>
      <c r="E24" s="30"/>
      <c r="F24" s="71"/>
      <c r="G24" s="71"/>
    </row>
    <row r="25" spans="1:8" ht="12.75">
      <c r="A25" s="11">
        <v>40562</v>
      </c>
      <c r="B25" s="3"/>
      <c r="C25" s="39">
        <v>-1298</v>
      </c>
      <c r="D25" s="30" t="s">
        <v>247</v>
      </c>
      <c r="E25" s="30"/>
      <c r="H25" s="72"/>
    </row>
    <row r="26" spans="1:5" ht="12.75">
      <c r="A26" s="11">
        <v>40563</v>
      </c>
      <c r="B26" s="3"/>
      <c r="C26" s="39">
        <v>-77.39</v>
      </c>
      <c r="D26" s="30" t="s">
        <v>248</v>
      </c>
      <c r="E26" s="30"/>
    </row>
    <row r="27" spans="1:5" ht="12.75">
      <c r="A27" s="11">
        <v>40563</v>
      </c>
      <c r="B27" s="3"/>
      <c r="C27" s="39">
        <v>-9</v>
      </c>
      <c r="D27" s="30" t="s">
        <v>249</v>
      </c>
      <c r="E27" s="30"/>
    </row>
    <row r="28" spans="1:5" ht="12.75">
      <c r="A28" s="11">
        <v>40563</v>
      </c>
      <c r="B28" s="3"/>
      <c r="C28" s="39">
        <v>-3.9</v>
      </c>
      <c r="D28" s="30" t="s">
        <v>250</v>
      </c>
      <c r="E28" s="30"/>
    </row>
    <row r="29" spans="1:5" ht="12.75">
      <c r="A29" s="11">
        <v>40563</v>
      </c>
      <c r="B29" s="3"/>
      <c r="C29" s="39">
        <v>-5.35</v>
      </c>
      <c r="D29" s="30" t="s">
        <v>251</v>
      </c>
      <c r="E29" s="30"/>
    </row>
    <row r="30" spans="1:5" ht="12.75">
      <c r="A30" s="11">
        <v>40564</v>
      </c>
      <c r="B30" s="3"/>
      <c r="C30" s="39"/>
      <c r="D30" s="30"/>
      <c r="E30" s="30"/>
    </row>
    <row r="31" spans="1:5" ht="12.75">
      <c r="A31" s="11">
        <v>40565</v>
      </c>
      <c r="B31" s="3"/>
      <c r="C31" s="39"/>
      <c r="D31" s="30"/>
      <c r="E31" s="30"/>
    </row>
    <row r="32" spans="1:5" ht="12.75">
      <c r="A32" s="11">
        <v>40566</v>
      </c>
      <c r="B32" s="3"/>
      <c r="C32" s="39"/>
      <c r="D32" s="30"/>
      <c r="E32" s="30"/>
    </row>
    <row r="33" spans="1:5" ht="12.75">
      <c r="A33" s="11">
        <v>40567</v>
      </c>
      <c r="B33" s="3"/>
      <c r="C33" s="39"/>
      <c r="D33" s="30"/>
      <c r="E33" s="30"/>
    </row>
    <row r="34" spans="1:5" ht="12.75">
      <c r="A34" s="11">
        <v>40568</v>
      </c>
      <c r="B34" s="3"/>
      <c r="C34" s="39">
        <v>-38.57</v>
      </c>
      <c r="D34" s="30" t="s">
        <v>232</v>
      </c>
      <c r="E34" s="30"/>
    </row>
    <row r="35" spans="1:5" ht="12.75">
      <c r="A35" s="11">
        <v>40569</v>
      </c>
      <c r="B35" s="3"/>
      <c r="C35" s="39"/>
      <c r="D35" s="30"/>
      <c r="E35" s="30"/>
    </row>
    <row r="36" spans="1:6" ht="12" customHeight="1">
      <c r="A36" s="11">
        <v>40570</v>
      </c>
      <c r="B36" s="3"/>
      <c r="C36" s="39">
        <v>-115</v>
      </c>
      <c r="D36" s="30" t="s">
        <v>259</v>
      </c>
      <c r="E36" s="30"/>
      <c r="F36" s="27"/>
    </row>
    <row r="37" spans="1:6" ht="12" customHeight="1">
      <c r="A37" s="11">
        <v>40570</v>
      </c>
      <c r="B37" s="3"/>
      <c r="C37" s="39">
        <v>-91.03</v>
      </c>
      <c r="D37" s="30" t="s">
        <v>260</v>
      </c>
      <c r="E37" s="30"/>
      <c r="F37" s="27"/>
    </row>
    <row r="38" spans="1:5" ht="12.75">
      <c r="A38" s="11">
        <v>40571</v>
      </c>
      <c r="B38" s="3"/>
      <c r="C38" s="39"/>
      <c r="D38" s="30"/>
      <c r="E38" s="30"/>
    </row>
    <row r="39" spans="1:5" ht="12.75">
      <c r="A39" s="11">
        <v>40572</v>
      </c>
      <c r="B39" s="3"/>
      <c r="C39" s="39"/>
      <c r="D39" s="30"/>
      <c r="E39" s="30"/>
    </row>
    <row r="40" spans="1:5" ht="12.75">
      <c r="A40" s="11">
        <v>40573</v>
      </c>
      <c r="B40" s="3"/>
      <c r="C40" s="39"/>
      <c r="D40" s="30"/>
      <c r="E40" s="30"/>
    </row>
    <row r="41" spans="1:5" ht="12.75">
      <c r="A41" s="11">
        <v>40574</v>
      </c>
      <c r="B41" s="3"/>
      <c r="C41" s="39"/>
      <c r="D41" s="30"/>
      <c r="E41" s="30"/>
    </row>
    <row r="42" spans="1:5" ht="12.75">
      <c r="A42" s="11">
        <v>40575</v>
      </c>
      <c r="B42" s="3"/>
      <c r="C42" s="39"/>
      <c r="D42" s="30"/>
      <c r="E42" s="30"/>
    </row>
    <row r="43" spans="1:7" ht="15.75">
      <c r="A43" s="3" t="s">
        <v>57</v>
      </c>
      <c r="B43" s="21"/>
      <c r="C43" s="21">
        <f>B3+SUM(C5:C23)+B24+SUM(C25:C42)</f>
        <v>830.350000000001</v>
      </c>
      <c r="D43" s="348"/>
      <c r="E43" s="348"/>
      <c r="G43" s="27"/>
    </row>
    <row r="44" ht="12.75">
      <c r="H44" s="26"/>
    </row>
    <row r="45" spans="2:8" ht="12.75">
      <c r="B45" t="s">
        <v>155</v>
      </c>
      <c r="C45" s="26">
        <v>941.42</v>
      </c>
      <c r="D45" s="26"/>
      <c r="E45" s="26"/>
      <c r="F45" s="26"/>
      <c r="H45" s="26"/>
    </row>
    <row r="46" spans="2:6" ht="12.75">
      <c r="B46" s="6" t="s">
        <v>156</v>
      </c>
      <c r="C46" s="14">
        <f>C45-C43</f>
        <v>111.06999999999891</v>
      </c>
      <c r="D46" s="26"/>
      <c r="E46" s="26"/>
      <c r="F46" s="26"/>
    </row>
    <row r="47" spans="1:6" ht="12.75">
      <c r="A47" s="42"/>
      <c r="B47" s="42"/>
      <c r="D47" s="26"/>
      <c r="E47" s="26"/>
      <c r="F47" s="26"/>
    </row>
    <row r="48" spans="5:8" ht="12.75">
      <c r="E48" s="73"/>
      <c r="F48" s="73"/>
      <c r="H48" s="73"/>
    </row>
    <row r="49" spans="5:8" ht="12.75">
      <c r="E49" s="78"/>
      <c r="H49" s="73"/>
    </row>
    <row r="50" spans="1:8" ht="12.75">
      <c r="A50" s="64" t="s">
        <v>168</v>
      </c>
      <c r="B50" s="65"/>
      <c r="C50" s="44" t="s">
        <v>172</v>
      </c>
      <c r="D50" s="45" t="s">
        <v>1</v>
      </c>
      <c r="E50" s="45" t="s">
        <v>169</v>
      </c>
      <c r="G50" s="26"/>
      <c r="H50" s="26"/>
    </row>
    <row r="51" spans="1:8" ht="12.75">
      <c r="A51" s="55"/>
      <c r="B51" s="59"/>
      <c r="C51" s="56"/>
      <c r="D51" s="57"/>
      <c r="E51" s="58"/>
      <c r="G51" s="26"/>
      <c r="H51" s="74"/>
    </row>
    <row r="52" spans="1:8" ht="12.75">
      <c r="A52" s="46" t="s">
        <v>170</v>
      </c>
      <c r="B52" s="60" t="s">
        <v>0</v>
      </c>
      <c r="C52" s="51">
        <v>290</v>
      </c>
      <c r="D52" s="69">
        <v>2009</v>
      </c>
      <c r="E52" s="47"/>
      <c r="H52" s="26"/>
    </row>
    <row r="53" spans="1:8" ht="12.75">
      <c r="A53" s="48"/>
      <c r="B53" s="60" t="s">
        <v>171</v>
      </c>
      <c r="C53" s="51">
        <v>0</v>
      </c>
      <c r="D53" s="53"/>
      <c r="E53" s="47"/>
      <c r="H53" s="26"/>
    </row>
    <row r="54" spans="1:8" ht="12.75">
      <c r="A54" s="79"/>
      <c r="B54" s="61" t="s">
        <v>4</v>
      </c>
      <c r="C54" s="52">
        <f>C52-C53</f>
        <v>290</v>
      </c>
      <c r="D54" s="54"/>
      <c r="E54" s="50"/>
      <c r="H54" s="74"/>
    </row>
    <row r="55" spans="1:5" ht="12.75">
      <c r="A55" s="55"/>
      <c r="B55" s="59"/>
      <c r="C55" s="56"/>
      <c r="D55" s="57"/>
      <c r="E55" s="58"/>
    </row>
    <row r="56" spans="1:5" ht="12.75">
      <c r="A56" s="46" t="s">
        <v>174</v>
      </c>
      <c r="B56" s="60" t="s">
        <v>0</v>
      </c>
      <c r="C56" s="51">
        <v>40</v>
      </c>
      <c r="D56" s="67" t="s">
        <v>253</v>
      </c>
      <c r="E56" s="62" t="s">
        <v>182</v>
      </c>
    </row>
    <row r="57" spans="1:5" ht="12.75">
      <c r="A57" s="48"/>
      <c r="B57" s="60" t="s">
        <v>171</v>
      </c>
      <c r="C57" s="51">
        <v>40</v>
      </c>
      <c r="D57" s="67" t="s">
        <v>252</v>
      </c>
      <c r="E57" s="47"/>
    </row>
    <row r="58" spans="1:5" ht="12.75">
      <c r="A58" s="79"/>
      <c r="B58" s="61" t="s">
        <v>4</v>
      </c>
      <c r="C58" s="52">
        <f>C56-C57</f>
        <v>0</v>
      </c>
      <c r="D58" s="54"/>
      <c r="E58" s="50"/>
    </row>
    <row r="59" spans="1:5" ht="12.75">
      <c r="A59" s="55"/>
      <c r="B59" s="59"/>
      <c r="C59" s="56"/>
      <c r="D59" s="57"/>
      <c r="E59" s="58"/>
    </row>
    <row r="60" spans="1:5" ht="12.75">
      <c r="A60" s="46" t="s">
        <v>175</v>
      </c>
      <c r="B60" s="60" t="s">
        <v>0</v>
      </c>
      <c r="C60" s="51">
        <v>35.9</v>
      </c>
      <c r="D60" s="68" t="s">
        <v>180</v>
      </c>
      <c r="E60" s="62" t="s">
        <v>148</v>
      </c>
    </row>
    <row r="61" spans="1:5" ht="12.75">
      <c r="A61" s="48"/>
      <c r="B61" s="60" t="s">
        <v>171</v>
      </c>
      <c r="C61" s="51">
        <v>0</v>
      </c>
      <c r="D61" s="53"/>
      <c r="E61" s="47"/>
    </row>
    <row r="62" spans="1:5" ht="12.75">
      <c r="A62" s="79"/>
      <c r="B62" s="61" t="s">
        <v>4</v>
      </c>
      <c r="C62" s="52">
        <f>C60-C61</f>
        <v>35.9</v>
      </c>
      <c r="D62" s="54"/>
      <c r="E62" s="50"/>
    </row>
    <row r="63" spans="1:5" ht="12.75">
      <c r="A63" s="55"/>
      <c r="B63" s="59"/>
      <c r="C63" s="56"/>
      <c r="D63" s="57"/>
      <c r="E63" s="58"/>
    </row>
    <row r="64" spans="1:5" ht="12.75">
      <c r="A64" s="46" t="s">
        <v>173</v>
      </c>
      <c r="B64" s="60" t="s">
        <v>0</v>
      </c>
      <c r="C64" s="51">
        <v>146</v>
      </c>
      <c r="D64" s="67" t="s">
        <v>181</v>
      </c>
      <c r="E64" s="63" t="s">
        <v>258</v>
      </c>
    </row>
    <row r="65" spans="1:5" ht="12.75">
      <c r="A65" s="48"/>
      <c r="B65" s="60" t="s">
        <v>171</v>
      </c>
      <c r="C65" s="51">
        <v>14</v>
      </c>
      <c r="D65" s="67" t="s">
        <v>257</v>
      </c>
      <c r="E65" s="47"/>
    </row>
    <row r="66" spans="1:5" ht="12.75">
      <c r="A66" s="48"/>
      <c r="B66" s="60"/>
      <c r="C66" s="51">
        <v>51</v>
      </c>
      <c r="D66" s="67" t="s">
        <v>270</v>
      </c>
      <c r="E66" s="47"/>
    </row>
    <row r="67" spans="1:5" ht="12.75">
      <c r="A67" s="79"/>
      <c r="B67" s="61" t="s">
        <v>4</v>
      </c>
      <c r="C67" s="52">
        <f>C64+C65+C66</f>
        <v>211</v>
      </c>
      <c r="D67" s="54"/>
      <c r="E67" s="50"/>
    </row>
    <row r="68" spans="1:5" ht="12.75">
      <c r="A68" s="55"/>
      <c r="B68" s="59"/>
      <c r="C68" s="56"/>
      <c r="D68" s="57"/>
      <c r="E68" s="58"/>
    </row>
    <row r="69" spans="1:5" ht="12.75">
      <c r="A69" s="46" t="s">
        <v>184</v>
      </c>
      <c r="B69" s="60" t="s">
        <v>0</v>
      </c>
      <c r="C69" s="51">
        <v>170</v>
      </c>
      <c r="D69" s="67" t="s">
        <v>185</v>
      </c>
      <c r="E69" s="62" t="s">
        <v>182</v>
      </c>
    </row>
    <row r="70" spans="1:5" ht="12.75">
      <c r="A70" s="48"/>
      <c r="B70" s="60" t="s">
        <v>171</v>
      </c>
      <c r="C70" s="51">
        <v>0</v>
      </c>
      <c r="D70" s="53"/>
      <c r="E70" s="47"/>
    </row>
    <row r="71" spans="1:5" ht="12.75">
      <c r="A71" s="79"/>
      <c r="B71" s="61" t="s">
        <v>4</v>
      </c>
      <c r="C71" s="52">
        <f>C69-C70</f>
        <v>170</v>
      </c>
      <c r="D71" s="54"/>
      <c r="E71" s="50"/>
    </row>
    <row r="72" spans="1:5" ht="12.75">
      <c r="A72" s="55"/>
      <c r="B72" s="59"/>
      <c r="C72" s="56"/>
      <c r="D72" s="57"/>
      <c r="E72" s="58"/>
    </row>
    <row r="73" spans="1:5" ht="12.75">
      <c r="A73" s="46" t="s">
        <v>176</v>
      </c>
      <c r="B73" s="60" t="s">
        <v>0</v>
      </c>
      <c r="C73" s="51">
        <v>251</v>
      </c>
      <c r="D73" s="67" t="s">
        <v>255</v>
      </c>
      <c r="E73" s="63" t="s">
        <v>177</v>
      </c>
    </row>
    <row r="74" spans="1:5" ht="12.75">
      <c r="A74" s="48"/>
      <c r="B74" s="60" t="s">
        <v>171</v>
      </c>
      <c r="C74" s="51">
        <v>0</v>
      </c>
      <c r="D74" s="67" t="s">
        <v>256</v>
      </c>
      <c r="E74" s="47"/>
    </row>
    <row r="75" spans="1:5" ht="12.75">
      <c r="A75" s="79"/>
      <c r="B75" s="61" t="s">
        <v>4</v>
      </c>
      <c r="C75" s="52">
        <f>C73-C74</f>
        <v>251</v>
      </c>
      <c r="D75" s="54"/>
      <c r="E75" s="50"/>
    </row>
    <row r="76" spans="1:5" ht="12.75">
      <c r="A76" s="55"/>
      <c r="B76" s="59"/>
      <c r="C76" s="56"/>
      <c r="D76" s="57"/>
      <c r="E76" s="58"/>
    </row>
    <row r="77" spans="1:6" ht="25.5">
      <c r="A77" s="46" t="s">
        <v>194</v>
      </c>
      <c r="B77" s="60" t="s">
        <v>0</v>
      </c>
      <c r="C77" s="51">
        <v>4</v>
      </c>
      <c r="D77" s="67" t="s">
        <v>192</v>
      </c>
      <c r="E77" s="63" t="s">
        <v>193</v>
      </c>
      <c r="F77" s="27" t="s">
        <v>195</v>
      </c>
    </row>
    <row r="78" spans="1:5" ht="12.75">
      <c r="A78" s="48"/>
      <c r="B78" s="60" t="s">
        <v>171</v>
      </c>
      <c r="C78" s="51">
        <v>0</v>
      </c>
      <c r="D78" s="53"/>
      <c r="E78" s="47"/>
    </row>
    <row r="79" spans="1:5" ht="12.75">
      <c r="A79" s="79"/>
      <c r="B79" s="61" t="s">
        <v>4</v>
      </c>
      <c r="C79" s="52">
        <f>C77-C78</f>
        <v>4</v>
      </c>
      <c r="D79" s="54"/>
      <c r="E79" s="50"/>
    </row>
    <row r="80" spans="1:5" ht="12.75">
      <c r="A80" s="55"/>
      <c r="B80" s="59"/>
      <c r="C80" s="56"/>
      <c r="D80" s="57"/>
      <c r="E80" s="58"/>
    </row>
    <row r="81" spans="1:6" ht="25.5">
      <c r="A81" s="46" t="s">
        <v>173</v>
      </c>
      <c r="B81" s="60" t="s">
        <v>0</v>
      </c>
      <c r="C81" s="51">
        <v>8</v>
      </c>
      <c r="D81" s="67" t="s">
        <v>192</v>
      </c>
      <c r="E81" s="63" t="s">
        <v>193</v>
      </c>
      <c r="F81" t="s">
        <v>195</v>
      </c>
    </row>
    <row r="82" spans="1:5" ht="12.75">
      <c r="A82" s="48"/>
      <c r="B82" s="60" t="s">
        <v>171</v>
      </c>
      <c r="C82" s="51"/>
      <c r="D82" s="53"/>
      <c r="E82" s="47"/>
    </row>
    <row r="83" spans="1:5" ht="12.75">
      <c r="A83" s="79"/>
      <c r="B83" s="61" t="s">
        <v>4</v>
      </c>
      <c r="C83" s="52">
        <f>C81+C82</f>
        <v>8</v>
      </c>
      <c r="D83" s="54"/>
      <c r="E83" s="50"/>
    </row>
    <row r="84" spans="1:5" ht="12.75">
      <c r="A84" s="55"/>
      <c r="B84" s="59"/>
      <c r="C84" s="56"/>
      <c r="D84" s="57"/>
      <c r="E84" s="58"/>
    </row>
    <row r="85" spans="1:5" ht="25.5">
      <c r="A85" s="46" t="s">
        <v>216</v>
      </c>
      <c r="B85" s="60" t="s">
        <v>0</v>
      </c>
      <c r="C85" s="51">
        <v>44</v>
      </c>
      <c r="D85" s="75" t="s">
        <v>217</v>
      </c>
      <c r="E85" s="63" t="s">
        <v>218</v>
      </c>
    </row>
    <row r="86" spans="1:5" ht="12.75">
      <c r="A86" s="48"/>
      <c r="B86" s="60" t="s">
        <v>171</v>
      </c>
      <c r="C86" s="51">
        <v>0</v>
      </c>
      <c r="D86" s="53"/>
      <c r="E86" s="47"/>
    </row>
    <row r="87" spans="1:5" ht="12.75">
      <c r="A87" s="49"/>
      <c r="B87" s="61" t="s">
        <v>4</v>
      </c>
      <c r="C87" s="52">
        <f>C85-C86</f>
        <v>44</v>
      </c>
      <c r="D87" s="54"/>
      <c r="E87" s="50"/>
    </row>
    <row r="88" spans="1:5" ht="12.75">
      <c r="A88" s="55"/>
      <c r="B88" s="59"/>
      <c r="C88" s="56"/>
      <c r="D88" s="57"/>
      <c r="E88" s="58"/>
    </row>
    <row r="89" spans="1:5" ht="25.5">
      <c r="A89" s="46" t="s">
        <v>266</v>
      </c>
      <c r="B89" s="60" t="s">
        <v>0</v>
      </c>
      <c r="C89" s="51">
        <v>13000</v>
      </c>
      <c r="D89" s="75" t="s">
        <v>267</v>
      </c>
      <c r="E89" s="63" t="s">
        <v>268</v>
      </c>
    </row>
    <row r="90" spans="1:5" ht="12.75">
      <c r="A90" s="48"/>
      <c r="B90" s="60" t="s">
        <v>171</v>
      </c>
      <c r="C90" s="51">
        <v>0</v>
      </c>
      <c r="D90" s="53"/>
      <c r="E90" s="47"/>
    </row>
    <row r="91" spans="1:5" ht="12.75">
      <c r="A91" s="49"/>
      <c r="B91" s="61" t="s">
        <v>4</v>
      </c>
      <c r="C91" s="52">
        <f>C89-C90</f>
        <v>13000</v>
      </c>
      <c r="D91" s="54"/>
      <c r="E91" s="50"/>
    </row>
  </sheetData>
  <sheetProtection/>
  <mergeCells count="3">
    <mergeCell ref="B3:C3"/>
    <mergeCell ref="D4:E4"/>
    <mergeCell ref="D43:E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PageLayoutView="0" workbookViewId="0" topLeftCell="A4">
      <selection activeCell="D22" sqref="D22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8.2812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261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+'[7]Gennaio ''11'!C43</f>
        <v>830.350000000001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7" ht="12.75">
      <c r="A5" s="11">
        <v>40575</v>
      </c>
      <c r="B5" s="3"/>
      <c r="C5" s="3">
        <v>-13.19</v>
      </c>
      <c r="D5" s="30" t="s">
        <v>262</v>
      </c>
      <c r="E5" s="30"/>
      <c r="F5" s="73"/>
      <c r="G5" s="73"/>
    </row>
    <row r="6" spans="1:7" ht="12.75">
      <c r="A6" s="11">
        <v>40576</v>
      </c>
      <c r="B6" s="70"/>
      <c r="C6" s="39">
        <v>-79.9</v>
      </c>
      <c r="D6" s="30" t="s">
        <v>263</v>
      </c>
      <c r="E6" s="30"/>
      <c r="F6" s="73"/>
      <c r="G6" s="73"/>
    </row>
    <row r="7" spans="1:7" ht="12.75">
      <c r="A7" s="11">
        <v>40576</v>
      </c>
      <c r="B7" s="70"/>
      <c r="C7" s="39">
        <v>-18</v>
      </c>
      <c r="D7" s="30" t="s">
        <v>264</v>
      </c>
      <c r="E7" s="30"/>
      <c r="F7" s="73"/>
      <c r="G7" s="73"/>
    </row>
    <row r="8" spans="1:7" ht="12.75">
      <c r="A8" s="11">
        <v>40576</v>
      </c>
      <c r="B8" s="70"/>
      <c r="C8" s="39">
        <v>-146.2</v>
      </c>
      <c r="D8" s="30" t="s">
        <v>265</v>
      </c>
      <c r="E8" s="30"/>
      <c r="F8" s="73"/>
      <c r="G8" s="73"/>
    </row>
    <row r="9" spans="1:5" ht="12.75">
      <c r="A9" s="11">
        <v>40577</v>
      </c>
      <c r="B9" s="3"/>
      <c r="C9" s="39">
        <v>-235</v>
      </c>
      <c r="D9" s="30" t="s">
        <v>269</v>
      </c>
      <c r="E9" s="30"/>
    </row>
    <row r="10" spans="1:5" ht="12.75">
      <c r="A10" s="11">
        <v>40578</v>
      </c>
      <c r="B10" s="3"/>
      <c r="C10" s="39">
        <v>-127.5</v>
      </c>
      <c r="D10" s="77" t="s">
        <v>273</v>
      </c>
      <c r="E10" s="30"/>
    </row>
    <row r="11" spans="1:5" ht="12.75">
      <c r="A11" s="11">
        <v>40578</v>
      </c>
      <c r="B11" s="3"/>
      <c r="C11" s="39">
        <v>-25</v>
      </c>
      <c r="D11" s="30" t="s">
        <v>272</v>
      </c>
      <c r="E11" s="30"/>
    </row>
    <row r="12" spans="1:5" ht="12.75">
      <c r="A12" s="11">
        <v>40578</v>
      </c>
      <c r="B12" s="3"/>
      <c r="C12" s="39">
        <v>-30.57</v>
      </c>
      <c r="D12" s="30" t="s">
        <v>232</v>
      </c>
      <c r="E12" s="80"/>
    </row>
    <row r="13" spans="1:5" ht="12.75">
      <c r="A13" s="11">
        <v>40579</v>
      </c>
      <c r="B13" s="3"/>
      <c r="C13" s="39"/>
      <c r="D13" s="30"/>
      <c r="E13" s="30"/>
    </row>
    <row r="14" spans="1:5" ht="12.75">
      <c r="A14" s="11">
        <v>40580</v>
      </c>
      <c r="B14" s="3"/>
      <c r="C14" s="39"/>
      <c r="D14" s="30"/>
      <c r="E14" s="30"/>
    </row>
    <row r="15" spans="1:5" ht="12.75">
      <c r="A15" s="11">
        <v>40581</v>
      </c>
      <c r="B15" s="3"/>
      <c r="C15" s="39">
        <v>-114.7</v>
      </c>
      <c r="D15" s="30" t="s">
        <v>274</v>
      </c>
      <c r="E15" s="80"/>
    </row>
    <row r="16" spans="1:5" ht="12.75">
      <c r="A16" s="11">
        <v>40581</v>
      </c>
      <c r="B16" s="3"/>
      <c r="C16" s="39">
        <v>-83.8</v>
      </c>
      <c r="D16" s="30" t="s">
        <v>275</v>
      </c>
      <c r="E16" s="30"/>
    </row>
    <row r="17" spans="1:5" ht="12.75">
      <c r="A17" s="11">
        <v>40582</v>
      </c>
      <c r="B17" s="3"/>
      <c r="C17" s="39">
        <v>1500</v>
      </c>
      <c r="D17" s="30" t="s">
        <v>150</v>
      </c>
      <c r="E17" s="30"/>
    </row>
    <row r="18" spans="1:5" ht="12.75">
      <c r="A18" s="11">
        <v>40583</v>
      </c>
      <c r="B18" s="3"/>
      <c r="C18" s="39">
        <v>-107.2</v>
      </c>
      <c r="D18" s="30" t="s">
        <v>285</v>
      </c>
      <c r="E18" s="80"/>
    </row>
    <row r="19" spans="1:5" ht="12.75">
      <c r="A19" s="11">
        <v>40584</v>
      </c>
      <c r="B19" s="3"/>
      <c r="C19" s="39">
        <v>-4.8</v>
      </c>
      <c r="D19" s="30" t="s">
        <v>276</v>
      </c>
      <c r="E19" s="30"/>
    </row>
    <row r="20" spans="1:5" ht="12.75">
      <c r="A20" s="11">
        <v>40584</v>
      </c>
      <c r="B20" s="3"/>
      <c r="C20" s="39">
        <v>-393.29</v>
      </c>
      <c r="D20" s="30" t="s">
        <v>314</v>
      </c>
      <c r="E20" s="30"/>
    </row>
    <row r="21" spans="1:6" ht="12.75">
      <c r="A21" s="11">
        <v>40585</v>
      </c>
      <c r="B21" s="3"/>
      <c r="C21" s="39">
        <v>-28.25</v>
      </c>
      <c r="D21" s="30" t="s">
        <v>277</v>
      </c>
      <c r="E21" s="80"/>
      <c r="F21" s="73"/>
    </row>
    <row r="22" spans="1:5" ht="12.75">
      <c r="A22" s="11">
        <v>40586</v>
      </c>
      <c r="B22" s="3"/>
      <c r="C22" s="39"/>
      <c r="D22" s="30"/>
      <c r="E22" s="30"/>
    </row>
    <row r="23" spans="1:5" ht="12.75">
      <c r="A23" s="11">
        <v>40587</v>
      </c>
      <c r="B23" s="3"/>
      <c r="C23" s="39"/>
      <c r="D23" s="38"/>
      <c r="E23" s="30"/>
    </row>
    <row r="24" spans="1:5" ht="12.75">
      <c r="A24" s="11">
        <v>40588</v>
      </c>
      <c r="B24" s="3"/>
      <c r="C24" s="39">
        <v>-19.8</v>
      </c>
      <c r="D24" s="30" t="s">
        <v>278</v>
      </c>
      <c r="E24" s="80"/>
    </row>
    <row r="25" spans="1:5" ht="12.75">
      <c r="A25" s="11">
        <v>40589</v>
      </c>
      <c r="B25" s="3"/>
      <c r="C25" s="39">
        <v>-50.5</v>
      </c>
      <c r="D25" s="30" t="s">
        <v>279</v>
      </c>
      <c r="E25" s="30"/>
    </row>
    <row r="26" spans="1:5" ht="12.75">
      <c r="A26" s="11">
        <v>40590</v>
      </c>
      <c r="B26" s="3"/>
      <c r="C26" s="39"/>
      <c r="D26" s="30"/>
      <c r="E26" s="30"/>
    </row>
    <row r="27" spans="1:5" ht="12.75">
      <c r="A27" s="11">
        <v>40591</v>
      </c>
      <c r="B27" s="3"/>
      <c r="C27" s="39"/>
      <c r="D27" s="30"/>
      <c r="E27" s="30"/>
    </row>
    <row r="28" spans="1:5" ht="12.75">
      <c r="A28" s="11">
        <v>40592</v>
      </c>
      <c r="B28" s="3"/>
      <c r="C28" s="39"/>
      <c r="D28" s="30"/>
      <c r="E28" s="30"/>
    </row>
    <row r="29" spans="1:8" ht="12.75">
      <c r="A29" s="11">
        <v>40593</v>
      </c>
      <c r="B29" s="3"/>
      <c r="C29" s="39"/>
      <c r="D29" s="30"/>
      <c r="E29" s="30"/>
      <c r="H29" s="72"/>
    </row>
    <row r="30" spans="1:7" ht="12.75">
      <c r="A30" s="11">
        <v>40594</v>
      </c>
      <c r="B30" s="3"/>
      <c r="C30" s="39"/>
      <c r="D30" s="30"/>
      <c r="E30" s="30"/>
      <c r="F30" s="71"/>
      <c r="G30" s="71"/>
    </row>
    <row r="31" spans="1:8" ht="12.75">
      <c r="A31" s="11">
        <v>40595</v>
      </c>
      <c r="B31" s="3"/>
      <c r="C31" s="39">
        <v>-101.96</v>
      </c>
      <c r="D31" s="30" t="s">
        <v>280</v>
      </c>
      <c r="E31" s="80"/>
      <c r="H31" s="72"/>
    </row>
    <row r="32" spans="1:5" ht="12.75">
      <c r="A32" s="11">
        <v>40596</v>
      </c>
      <c r="B32" s="3"/>
      <c r="C32" s="39">
        <v>5</v>
      </c>
      <c r="D32" s="30" t="s">
        <v>281</v>
      </c>
      <c r="E32" s="30"/>
    </row>
    <row r="33" spans="1:5" ht="12.75">
      <c r="A33" s="11">
        <v>40597</v>
      </c>
      <c r="B33" s="3"/>
      <c r="C33" s="39">
        <v>-10</v>
      </c>
      <c r="D33" s="30" t="s">
        <v>284</v>
      </c>
      <c r="E33" s="30"/>
    </row>
    <row r="34" spans="1:5" ht="12.75">
      <c r="A34" s="11">
        <v>40598</v>
      </c>
      <c r="B34" s="3"/>
      <c r="C34" s="39">
        <v>-15.71</v>
      </c>
      <c r="D34" s="30" t="s">
        <v>232</v>
      </c>
      <c r="E34" s="30"/>
    </row>
    <row r="35" spans="1:5" ht="12.75">
      <c r="A35" s="11">
        <v>40599</v>
      </c>
      <c r="B35" s="3"/>
      <c r="C35" s="39"/>
      <c r="D35" s="30"/>
      <c r="E35" s="30"/>
    </row>
    <row r="36" spans="1:5" ht="12.75">
      <c r="A36" s="11">
        <v>40600</v>
      </c>
      <c r="B36" s="3"/>
      <c r="C36" s="39"/>
      <c r="D36" s="30"/>
      <c r="E36" s="30"/>
    </row>
    <row r="37" spans="1:5" ht="12.75">
      <c r="A37" s="11">
        <v>40601</v>
      </c>
      <c r="B37" s="3"/>
      <c r="C37" s="39"/>
      <c r="D37" s="30"/>
      <c r="E37" s="30"/>
    </row>
    <row r="38" spans="1:5" ht="12.75">
      <c r="A38" s="11">
        <v>40602</v>
      </c>
      <c r="B38" s="3"/>
      <c r="C38" s="39"/>
      <c r="D38" s="30" t="s">
        <v>286</v>
      </c>
      <c r="E38" s="30"/>
    </row>
    <row r="39" spans="1:7" ht="15.75">
      <c r="A39" s="3" t="s">
        <v>57</v>
      </c>
      <c r="B39" s="21"/>
      <c r="C39" s="21">
        <f>B3+SUM(C5:C38)</f>
        <v>729.980000000001</v>
      </c>
      <c r="D39" s="348"/>
      <c r="E39" s="348"/>
      <c r="G39" s="27"/>
    </row>
    <row r="40" spans="5:8" ht="12.75">
      <c r="E40" s="73"/>
      <c r="H40" s="26"/>
    </row>
    <row r="41" spans="2:8" ht="12.75">
      <c r="B41" t="s">
        <v>155</v>
      </c>
      <c r="C41" s="26">
        <v>731</v>
      </c>
      <c r="D41" s="26"/>
      <c r="E41" s="74"/>
      <c r="F41" s="26"/>
      <c r="H41" s="26"/>
    </row>
    <row r="42" spans="2:6" ht="12.75">
      <c r="B42" s="6" t="s">
        <v>156</v>
      </c>
      <c r="C42" s="14">
        <f>C41-C39</f>
        <v>1.0199999999989586</v>
      </c>
      <c r="D42" s="26"/>
      <c r="E42" s="74"/>
      <c r="F42" s="26"/>
    </row>
    <row r="43" spans="1:6" ht="12.75">
      <c r="A43" s="42"/>
      <c r="B43" s="42"/>
      <c r="D43" s="26"/>
      <c r="E43" s="83"/>
      <c r="F43" s="26"/>
    </row>
    <row r="44" spans="5:8" ht="12.75">
      <c r="E44" s="73"/>
      <c r="F44" s="73"/>
      <c r="H44" s="73"/>
    </row>
    <row r="45" spans="5:8" ht="12.75">
      <c r="E45" s="78"/>
      <c r="H45" s="73"/>
    </row>
    <row r="46" spans="1:8" ht="12.75">
      <c r="A46" s="64" t="s">
        <v>168</v>
      </c>
      <c r="B46" s="65"/>
      <c r="C46" s="44" t="s">
        <v>172</v>
      </c>
      <c r="D46" s="45" t="s">
        <v>1</v>
      </c>
      <c r="E46" s="45" t="s">
        <v>169</v>
      </c>
      <c r="G46" s="26"/>
      <c r="H46" s="26"/>
    </row>
    <row r="47" spans="1:8" ht="12.75">
      <c r="A47" s="55"/>
      <c r="B47" s="59"/>
      <c r="C47" s="56"/>
      <c r="D47" s="57"/>
      <c r="E47" s="58"/>
      <c r="G47" s="26"/>
      <c r="H47" s="74"/>
    </row>
    <row r="48" spans="1:8" ht="12.75">
      <c r="A48" s="46" t="s">
        <v>170</v>
      </c>
      <c r="B48" s="60" t="s">
        <v>0</v>
      </c>
      <c r="C48" s="51">
        <v>290</v>
      </c>
      <c r="D48" s="69">
        <v>2009</v>
      </c>
      <c r="E48" s="47"/>
      <c r="H48" s="26"/>
    </row>
    <row r="49" spans="1:8" ht="12.75">
      <c r="A49" s="48"/>
      <c r="B49" s="60" t="s">
        <v>171</v>
      </c>
      <c r="C49" s="51">
        <v>0</v>
      </c>
      <c r="D49" s="53"/>
      <c r="E49" s="47"/>
      <c r="H49" s="26"/>
    </row>
    <row r="50" spans="1:8" ht="12.75">
      <c r="A50" s="79"/>
      <c r="B50" s="61" t="s">
        <v>4</v>
      </c>
      <c r="C50" s="52">
        <f>C48-C49</f>
        <v>290</v>
      </c>
      <c r="D50" s="54"/>
      <c r="E50" s="50"/>
      <c r="H50" s="74"/>
    </row>
    <row r="51" spans="1:5" ht="12.75">
      <c r="A51" s="55"/>
      <c r="B51" s="59"/>
      <c r="C51" s="56"/>
      <c r="D51" s="57"/>
      <c r="E51" s="58"/>
    </row>
    <row r="52" spans="1:5" ht="12.75">
      <c r="A52" s="46" t="s">
        <v>174</v>
      </c>
      <c r="B52" s="60" t="s">
        <v>0</v>
      </c>
      <c r="C52" s="51">
        <v>40</v>
      </c>
      <c r="D52" s="67" t="s">
        <v>253</v>
      </c>
      <c r="E52" s="62" t="s">
        <v>182</v>
      </c>
    </row>
    <row r="53" spans="1:5" ht="12.75">
      <c r="A53" s="48"/>
      <c r="B53" s="60" t="s">
        <v>171</v>
      </c>
      <c r="C53" s="51">
        <v>35.6</v>
      </c>
      <c r="D53" s="67" t="s">
        <v>252</v>
      </c>
      <c r="E53" s="47"/>
    </row>
    <row r="54" spans="1:6" ht="38.25">
      <c r="A54" s="79"/>
      <c r="B54" s="61" t="s">
        <v>4</v>
      </c>
      <c r="C54" s="52">
        <f>C52-C53</f>
        <v>4.399999999999999</v>
      </c>
      <c r="D54" s="81" t="s">
        <v>282</v>
      </c>
      <c r="E54" s="50"/>
      <c r="F54" s="82" t="s">
        <v>283</v>
      </c>
    </row>
    <row r="55" spans="1:5" ht="12.75">
      <c r="A55" s="55"/>
      <c r="B55" s="59"/>
      <c r="C55" s="56"/>
      <c r="D55" s="57"/>
      <c r="E55" s="58"/>
    </row>
    <row r="56" spans="1:5" ht="12.75">
      <c r="A56" s="46" t="s">
        <v>175</v>
      </c>
      <c r="B56" s="60" t="s">
        <v>0</v>
      </c>
      <c r="C56" s="51">
        <v>35.9</v>
      </c>
      <c r="D56" s="68" t="s">
        <v>180</v>
      </c>
      <c r="E56" s="62" t="s">
        <v>148</v>
      </c>
    </row>
    <row r="57" spans="1:5" ht="12.75">
      <c r="A57" s="48"/>
      <c r="B57" s="60" t="s">
        <v>171</v>
      </c>
      <c r="C57" s="51">
        <v>0</v>
      </c>
      <c r="D57" s="53"/>
      <c r="E57" s="47"/>
    </row>
    <row r="58" spans="1:5" ht="12.75">
      <c r="A58" s="79"/>
      <c r="B58" s="61" t="s">
        <v>4</v>
      </c>
      <c r="C58" s="52">
        <f>C56-C57</f>
        <v>35.9</v>
      </c>
      <c r="D58" s="54"/>
      <c r="E58" s="50"/>
    </row>
    <row r="59" spans="1:5" ht="12.75">
      <c r="A59" s="55"/>
      <c r="B59" s="59"/>
      <c r="C59" s="56"/>
      <c r="D59" s="57"/>
      <c r="E59" s="58"/>
    </row>
    <row r="60" spans="1:5" ht="12.75">
      <c r="A60" s="46" t="s">
        <v>173</v>
      </c>
      <c r="B60" s="60" t="s">
        <v>0</v>
      </c>
      <c r="C60" s="51">
        <v>146</v>
      </c>
      <c r="D60" s="67" t="s">
        <v>181</v>
      </c>
      <c r="E60" s="63" t="s">
        <v>258</v>
      </c>
    </row>
    <row r="61" spans="1:5" ht="12.75">
      <c r="A61" s="48"/>
      <c r="B61" s="60" t="s">
        <v>171</v>
      </c>
      <c r="C61" s="51">
        <v>14</v>
      </c>
      <c r="D61" s="67" t="s">
        <v>257</v>
      </c>
      <c r="E61" s="47"/>
    </row>
    <row r="62" spans="1:5" ht="12.75">
      <c r="A62" s="48"/>
      <c r="B62" s="60"/>
      <c r="C62" s="51">
        <v>51</v>
      </c>
      <c r="D62" s="67" t="s">
        <v>270</v>
      </c>
      <c r="E62" s="47"/>
    </row>
    <row r="63" spans="1:5" ht="12.75">
      <c r="A63" s="79"/>
      <c r="B63" s="61" t="s">
        <v>4</v>
      </c>
      <c r="C63" s="52">
        <f>C60+C61+C62</f>
        <v>211</v>
      </c>
      <c r="D63" s="54"/>
      <c r="E63" s="50"/>
    </row>
    <row r="64" spans="1:5" ht="12.75">
      <c r="A64" s="55"/>
      <c r="B64" s="59"/>
      <c r="C64" s="56"/>
      <c r="D64" s="57"/>
      <c r="E64" s="58"/>
    </row>
    <row r="65" spans="1:5" ht="12.75">
      <c r="A65" s="46" t="s">
        <v>184</v>
      </c>
      <c r="B65" s="60" t="s">
        <v>0</v>
      </c>
      <c r="C65" s="51">
        <v>170</v>
      </c>
      <c r="D65" s="67" t="s">
        <v>185</v>
      </c>
      <c r="E65" s="62" t="s">
        <v>182</v>
      </c>
    </row>
    <row r="66" spans="1:5" ht="12.75">
      <c r="A66" s="48"/>
      <c r="B66" s="60" t="s">
        <v>171</v>
      </c>
      <c r="C66" s="51">
        <v>0</v>
      </c>
      <c r="D66" s="53"/>
      <c r="E66" s="47"/>
    </row>
    <row r="67" spans="1:5" ht="12.75">
      <c r="A67" s="79"/>
      <c r="B67" s="61" t="s">
        <v>4</v>
      </c>
      <c r="C67" s="52">
        <f>C65-C66</f>
        <v>170</v>
      </c>
      <c r="D67" s="54"/>
      <c r="E67" s="50"/>
    </row>
    <row r="68" spans="1:5" ht="12.75">
      <c r="A68" s="55"/>
      <c r="B68" s="59"/>
      <c r="C68" s="56"/>
      <c r="D68" s="57"/>
      <c r="E68" s="58"/>
    </row>
    <row r="69" spans="1:5" ht="12.75">
      <c r="A69" s="46" t="s">
        <v>176</v>
      </c>
      <c r="B69" s="60" t="s">
        <v>0</v>
      </c>
      <c r="C69" s="51">
        <v>251</v>
      </c>
      <c r="D69" s="67" t="s">
        <v>255</v>
      </c>
      <c r="E69" s="63" t="s">
        <v>177</v>
      </c>
    </row>
    <row r="70" spans="1:5" ht="12.75">
      <c r="A70" s="48"/>
      <c r="B70" s="60" t="s">
        <v>171</v>
      </c>
      <c r="C70" s="51">
        <v>0</v>
      </c>
      <c r="D70" s="67" t="s">
        <v>256</v>
      </c>
      <c r="E70" s="47"/>
    </row>
    <row r="71" spans="1:5" ht="12.75">
      <c r="A71" s="79"/>
      <c r="B71" s="61" t="s">
        <v>4</v>
      </c>
      <c r="C71" s="52">
        <f>C69-C70</f>
        <v>251</v>
      </c>
      <c r="D71" s="54"/>
      <c r="E71" s="50"/>
    </row>
    <row r="72" spans="1:5" ht="12.75">
      <c r="A72" s="55"/>
      <c r="B72" s="59"/>
      <c r="C72" s="56"/>
      <c r="D72" s="57"/>
      <c r="E72" s="58"/>
    </row>
    <row r="73" spans="1:6" ht="25.5">
      <c r="A73" s="46" t="s">
        <v>194</v>
      </c>
      <c r="B73" s="60" t="s">
        <v>0</v>
      </c>
      <c r="C73" s="51">
        <v>4</v>
      </c>
      <c r="D73" s="67" t="s">
        <v>192</v>
      </c>
      <c r="E73" s="63" t="s">
        <v>193</v>
      </c>
      <c r="F73" s="27" t="s">
        <v>195</v>
      </c>
    </row>
    <row r="74" spans="1:5" ht="12.75">
      <c r="A74" s="48"/>
      <c r="B74" s="60" t="s">
        <v>171</v>
      </c>
      <c r="C74" s="51">
        <v>0</v>
      </c>
      <c r="D74" s="53"/>
      <c r="E74" s="47"/>
    </row>
    <row r="75" spans="1:5" ht="12.75">
      <c r="A75" s="79"/>
      <c r="B75" s="61" t="s">
        <v>4</v>
      </c>
      <c r="C75" s="52">
        <f>C73-C74</f>
        <v>4</v>
      </c>
      <c r="D75" s="54"/>
      <c r="E75" s="50"/>
    </row>
    <row r="76" spans="1:5" ht="12.75">
      <c r="A76" s="55"/>
      <c r="B76" s="59"/>
      <c r="C76" s="56"/>
      <c r="D76" s="57"/>
      <c r="E76" s="58"/>
    </row>
    <row r="77" spans="1:6" ht="25.5">
      <c r="A77" s="46" t="s">
        <v>173</v>
      </c>
      <c r="B77" s="60" t="s">
        <v>0</v>
      </c>
      <c r="C77" s="51">
        <v>8</v>
      </c>
      <c r="D77" s="67" t="s">
        <v>192</v>
      </c>
      <c r="E77" s="63" t="s">
        <v>193</v>
      </c>
      <c r="F77" t="s">
        <v>195</v>
      </c>
    </row>
    <row r="78" spans="1:5" ht="12.75">
      <c r="A78" s="48"/>
      <c r="B78" s="60" t="s">
        <v>171</v>
      </c>
      <c r="C78" s="51"/>
      <c r="D78" s="53"/>
      <c r="E78" s="47"/>
    </row>
    <row r="79" spans="1:5" ht="12.75">
      <c r="A79" s="79"/>
      <c r="B79" s="61" t="s">
        <v>4</v>
      </c>
      <c r="C79" s="52">
        <f>C77+C78</f>
        <v>8</v>
      </c>
      <c r="D79" s="54"/>
      <c r="E79" s="50"/>
    </row>
    <row r="80" spans="1:5" ht="12.75">
      <c r="A80" s="55"/>
      <c r="B80" s="59"/>
      <c r="C80" s="56"/>
      <c r="D80" s="57"/>
      <c r="E80" s="58"/>
    </row>
    <row r="81" spans="1:5" ht="25.5">
      <c r="A81" s="46" t="s">
        <v>216</v>
      </c>
      <c r="B81" s="60" t="s">
        <v>0</v>
      </c>
      <c r="C81" s="51">
        <v>44</v>
      </c>
      <c r="D81" s="75" t="s">
        <v>217</v>
      </c>
      <c r="E81" s="63" t="s">
        <v>218</v>
      </c>
    </row>
    <row r="82" spans="1:5" ht="12.75">
      <c r="A82" s="48"/>
      <c r="B82" s="60" t="s">
        <v>171</v>
      </c>
      <c r="C82" s="51">
        <v>0</v>
      </c>
      <c r="D82" s="53"/>
      <c r="E82" s="47"/>
    </row>
    <row r="83" spans="1:5" ht="12.75">
      <c r="A83" s="49"/>
      <c r="B83" s="61" t="s">
        <v>4</v>
      </c>
      <c r="C83" s="52">
        <f>C81-C82</f>
        <v>44</v>
      </c>
      <c r="D83" s="54"/>
      <c r="E83" s="50"/>
    </row>
    <row r="84" spans="1:5" ht="12.75">
      <c r="A84" s="55"/>
      <c r="B84" s="59"/>
      <c r="C84" s="56"/>
      <c r="D84" s="57"/>
      <c r="E84" s="58"/>
    </row>
    <row r="85" spans="1:5" ht="25.5">
      <c r="A85" s="46" t="s">
        <v>266</v>
      </c>
      <c r="B85" s="60" t="s">
        <v>0</v>
      </c>
      <c r="C85" s="51">
        <v>13000</v>
      </c>
      <c r="D85" s="75" t="s">
        <v>267</v>
      </c>
      <c r="E85" s="63" t="s">
        <v>268</v>
      </c>
    </row>
    <row r="86" spans="1:5" ht="12.75">
      <c r="A86" s="48"/>
      <c r="B86" s="60" t="s">
        <v>171</v>
      </c>
      <c r="C86" s="51">
        <v>0</v>
      </c>
      <c r="D86" s="53"/>
      <c r="E86" s="47"/>
    </row>
    <row r="87" spans="1:5" ht="12.75">
      <c r="A87" s="49"/>
      <c r="B87" s="61" t="s">
        <v>4</v>
      </c>
      <c r="C87" s="52">
        <f>C85-C86</f>
        <v>13000</v>
      </c>
      <c r="D87" s="54"/>
      <c r="E87" s="50"/>
    </row>
  </sheetData>
  <sheetProtection/>
  <mergeCells count="3">
    <mergeCell ref="B3:C3"/>
    <mergeCell ref="D4:E4"/>
    <mergeCell ref="D39:E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1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15.7109375" style="0" customWidth="1"/>
    <col min="2" max="2" width="9.28125" style="0" bestFit="1" customWidth="1"/>
    <col min="3" max="3" width="11.00390625" style="7" customWidth="1"/>
    <col min="4" max="4" width="50.57421875" style="0" customWidth="1"/>
  </cols>
  <sheetData>
    <row r="1" ht="12.75"/>
    <row r="2" spans="1:2" ht="12.75">
      <c r="A2" s="6" t="s">
        <v>7</v>
      </c>
      <c r="B2" s="6"/>
    </row>
    <row r="3" ht="12.75"/>
    <row r="4" spans="1:4" ht="12.75">
      <c r="A4" s="1" t="s">
        <v>0</v>
      </c>
      <c r="B4" s="1"/>
      <c r="C4" s="12">
        <v>393.9900000000011</v>
      </c>
      <c r="D4" s="2"/>
    </row>
    <row r="5" spans="1:4" ht="12.75">
      <c r="A5" s="2"/>
      <c r="B5" s="2"/>
      <c r="C5" s="1"/>
      <c r="D5" s="2"/>
    </row>
    <row r="6" spans="1:4" ht="12.75">
      <c r="A6" s="3" t="s">
        <v>1</v>
      </c>
      <c r="B6" s="3" t="s">
        <v>2</v>
      </c>
      <c r="C6" s="3" t="s">
        <v>3</v>
      </c>
      <c r="D6" s="3" t="s">
        <v>5</v>
      </c>
    </row>
    <row r="7" spans="1:4" ht="12.75">
      <c r="A7" s="3"/>
      <c r="B7" s="3"/>
      <c r="C7" s="12">
        <v>393.9900000000011</v>
      </c>
      <c r="D7" s="5"/>
    </row>
    <row r="8" spans="1:4" ht="12.75">
      <c r="A8" s="18">
        <v>40057</v>
      </c>
      <c r="B8" s="3"/>
      <c r="C8" s="9">
        <v>-3.3</v>
      </c>
      <c r="D8" s="10" t="s">
        <v>6</v>
      </c>
    </row>
    <row r="9" spans="1:4" ht="12.75">
      <c r="A9" s="18">
        <v>40057</v>
      </c>
      <c r="B9" s="3"/>
      <c r="C9" s="9">
        <v>-72</v>
      </c>
      <c r="D9" s="10" t="s">
        <v>8</v>
      </c>
    </row>
    <row r="10" spans="1:4" ht="12.75">
      <c r="A10" s="18">
        <v>40058</v>
      </c>
      <c r="B10" s="3"/>
      <c r="C10" s="9">
        <v>-3.3</v>
      </c>
      <c r="D10" s="10" t="s">
        <v>6</v>
      </c>
    </row>
    <row r="11" spans="1:4" ht="12.75">
      <c r="A11" s="18">
        <v>40059</v>
      </c>
      <c r="B11" s="3"/>
      <c r="C11" s="9">
        <v>-3.3</v>
      </c>
      <c r="D11" s="10" t="s">
        <v>6</v>
      </c>
    </row>
    <row r="12" spans="1:4" ht="12.75">
      <c r="A12" s="18">
        <v>40060</v>
      </c>
      <c r="B12" s="3"/>
      <c r="C12" s="9">
        <v>-3.3</v>
      </c>
      <c r="D12" s="10" t="s">
        <v>6</v>
      </c>
    </row>
    <row r="13" spans="1:4" ht="12.75">
      <c r="A13" s="18">
        <v>40060</v>
      </c>
      <c r="B13" s="3"/>
      <c r="C13" s="9">
        <v>-5.5</v>
      </c>
      <c r="D13" s="10" t="s">
        <v>6</v>
      </c>
    </row>
    <row r="14" spans="1:4" ht="12.75">
      <c r="A14" s="18">
        <v>40060</v>
      </c>
      <c r="B14" s="3"/>
      <c r="C14" s="9">
        <v>-13.2</v>
      </c>
      <c r="D14" s="10" t="s">
        <v>9</v>
      </c>
    </row>
    <row r="15" spans="1:4" ht="12.75">
      <c r="A15" s="17">
        <v>40061</v>
      </c>
      <c r="B15" s="3"/>
      <c r="C15" s="9"/>
      <c r="D15" s="10"/>
    </row>
    <row r="16" spans="1:4" ht="12.75">
      <c r="A16" s="17">
        <v>40062</v>
      </c>
      <c r="B16" s="3"/>
      <c r="C16" s="9"/>
      <c r="D16" s="10"/>
    </row>
    <row r="17" spans="1:4" ht="12.75">
      <c r="A17" s="18">
        <v>40063</v>
      </c>
      <c r="B17" s="3"/>
      <c r="C17" s="9">
        <v>-3.3</v>
      </c>
      <c r="D17" s="10" t="s">
        <v>6</v>
      </c>
    </row>
    <row r="18" spans="1:4" ht="12.75">
      <c r="A18" s="18">
        <v>40064</v>
      </c>
      <c r="B18" s="3"/>
      <c r="C18" s="9"/>
      <c r="D18" s="10"/>
    </row>
    <row r="19" spans="1:4" ht="12.75">
      <c r="A19" s="18">
        <v>40065</v>
      </c>
      <c r="B19" s="3"/>
      <c r="C19" s="9">
        <v>-3.3</v>
      </c>
      <c r="D19" s="10" t="s">
        <v>6</v>
      </c>
    </row>
    <row r="20" spans="1:4" ht="12.75">
      <c r="A20" s="18">
        <v>40066</v>
      </c>
      <c r="B20" s="3"/>
      <c r="C20" s="9">
        <v>-3.3</v>
      </c>
      <c r="D20" s="10" t="s">
        <v>6</v>
      </c>
    </row>
    <row r="21" spans="1:4" ht="12.75">
      <c r="A21" s="18">
        <v>40067</v>
      </c>
      <c r="B21" s="3"/>
      <c r="C21" s="9">
        <v>-3.3</v>
      </c>
      <c r="D21" s="10" t="s">
        <v>6</v>
      </c>
    </row>
    <row r="22" spans="1:4" ht="12.75">
      <c r="A22" s="18">
        <v>40067</v>
      </c>
      <c r="B22" s="3"/>
      <c r="C22" s="9">
        <v>-5.5</v>
      </c>
      <c r="D22" s="10" t="s">
        <v>6</v>
      </c>
    </row>
    <row r="23" spans="1:4" ht="12.75">
      <c r="A23" s="18">
        <v>40067</v>
      </c>
      <c r="B23" s="3"/>
      <c r="C23" s="9">
        <v>-2</v>
      </c>
      <c r="D23" s="10" t="s">
        <v>10</v>
      </c>
    </row>
    <row r="24" spans="1:4" ht="12.75">
      <c r="A24" s="17">
        <v>40068</v>
      </c>
      <c r="B24" s="3"/>
      <c r="C24" s="9"/>
      <c r="D24" s="10"/>
    </row>
    <row r="25" spans="1:4" ht="12.75">
      <c r="A25" s="17">
        <v>40069</v>
      </c>
      <c r="B25" s="3"/>
      <c r="C25" s="9"/>
      <c r="D25" s="10"/>
    </row>
    <row r="26" spans="1:4" ht="12.75">
      <c r="A26" s="18">
        <v>40070</v>
      </c>
      <c r="B26" s="3"/>
      <c r="C26" s="9">
        <v>-3.3</v>
      </c>
      <c r="D26" s="10" t="s">
        <v>6</v>
      </c>
    </row>
    <row r="27" spans="1:4" ht="12.75">
      <c r="A27" s="18">
        <v>40070</v>
      </c>
      <c r="B27" s="3"/>
      <c r="C27" s="9">
        <v>-32.9</v>
      </c>
      <c r="D27" s="10" t="s">
        <v>11</v>
      </c>
    </row>
    <row r="28" spans="1:4" ht="12.75">
      <c r="A28" s="18">
        <v>40071</v>
      </c>
      <c r="B28" s="3"/>
      <c r="C28" s="9">
        <v>-3.3</v>
      </c>
      <c r="D28" s="10" t="s">
        <v>6</v>
      </c>
    </row>
    <row r="29" spans="1:4" ht="12.75">
      <c r="A29" s="18">
        <v>40071</v>
      </c>
      <c r="B29" s="3"/>
      <c r="C29" s="9">
        <v>-6</v>
      </c>
      <c r="D29" s="10" t="s">
        <v>12</v>
      </c>
    </row>
    <row r="30" spans="1:4" ht="12.75">
      <c r="A30" s="18">
        <v>40071</v>
      </c>
      <c r="B30" s="3"/>
      <c r="C30" s="9">
        <v>-37.69</v>
      </c>
      <c r="D30" s="10" t="s">
        <v>13</v>
      </c>
    </row>
    <row r="31" spans="1:4" ht="13.5" customHeight="1">
      <c r="A31" s="18">
        <v>40072</v>
      </c>
      <c r="B31" s="8"/>
      <c r="C31" s="9">
        <v>-3.3</v>
      </c>
      <c r="D31" s="10" t="s">
        <v>6</v>
      </c>
    </row>
    <row r="32" spans="1:4" ht="13.5" customHeight="1">
      <c r="A32" s="18">
        <v>40073</v>
      </c>
      <c r="B32" s="8"/>
      <c r="C32" s="9">
        <v>-3.3</v>
      </c>
      <c r="D32" s="10" t="s">
        <v>6</v>
      </c>
    </row>
    <row r="33" spans="1:4" ht="13.5" customHeight="1">
      <c r="A33" s="18">
        <v>40074</v>
      </c>
      <c r="B33" s="8"/>
      <c r="C33" s="9">
        <v>-3.3</v>
      </c>
      <c r="D33" s="10" t="s">
        <v>6</v>
      </c>
    </row>
    <row r="34" spans="1:4" ht="13.5" customHeight="1">
      <c r="A34" s="18">
        <v>40074</v>
      </c>
      <c r="B34" s="8"/>
      <c r="C34" s="9">
        <v>-5.5</v>
      </c>
      <c r="D34" s="10" t="s">
        <v>6</v>
      </c>
    </row>
    <row r="35" spans="1:4" ht="13.5" customHeight="1">
      <c r="A35" s="17">
        <v>40075</v>
      </c>
      <c r="B35" s="8"/>
      <c r="C35" s="13"/>
      <c r="D35" s="10"/>
    </row>
    <row r="36" spans="1:4" ht="13.5" customHeight="1">
      <c r="A36" s="17">
        <v>40076</v>
      </c>
      <c r="B36" s="8"/>
      <c r="C36" s="13"/>
      <c r="D36" s="10"/>
    </row>
    <row r="37" spans="1:4" ht="13.5" customHeight="1">
      <c r="A37" s="18">
        <v>40077</v>
      </c>
      <c r="B37" s="8"/>
      <c r="C37" s="13">
        <v>-3.3</v>
      </c>
      <c r="D37" s="10" t="s">
        <v>6</v>
      </c>
    </row>
    <row r="38" spans="1:4" ht="12.75">
      <c r="A38" s="18">
        <v>40078</v>
      </c>
      <c r="B38" s="3"/>
      <c r="C38" s="13">
        <v>-3.3</v>
      </c>
      <c r="D38" s="10" t="s">
        <v>6</v>
      </c>
    </row>
    <row r="39" spans="1:4" ht="12.75">
      <c r="A39" s="18">
        <v>40079</v>
      </c>
      <c r="B39" s="3"/>
      <c r="C39" s="13">
        <v>-3.3</v>
      </c>
      <c r="D39" s="10" t="s">
        <v>6</v>
      </c>
    </row>
    <row r="40" spans="1:4" ht="12.75">
      <c r="A40" s="18">
        <v>40080</v>
      </c>
      <c r="B40" s="3"/>
      <c r="C40" s="13">
        <v>-3.3</v>
      </c>
      <c r="D40" s="10" t="s">
        <v>6</v>
      </c>
    </row>
    <row r="41" spans="1:4" ht="12.75">
      <c r="A41" s="18">
        <v>40081</v>
      </c>
      <c r="B41" s="3"/>
      <c r="C41" s="13">
        <v>-3.3</v>
      </c>
      <c r="D41" s="10" t="s">
        <v>6</v>
      </c>
    </row>
    <row r="42" spans="1:4" ht="12.75">
      <c r="A42" s="18">
        <v>40081</v>
      </c>
      <c r="B42" s="3"/>
      <c r="C42" s="13">
        <v>-5.5</v>
      </c>
      <c r="D42" s="10" t="s">
        <v>6</v>
      </c>
    </row>
    <row r="43" spans="1:4" ht="12.75">
      <c r="A43" s="18">
        <v>40081</v>
      </c>
      <c r="B43" s="3"/>
      <c r="C43" s="13">
        <v>-12.6</v>
      </c>
      <c r="D43" s="10" t="s">
        <v>14</v>
      </c>
    </row>
    <row r="44" spans="1:4" ht="12.75">
      <c r="A44" s="17">
        <v>40082</v>
      </c>
      <c r="B44" s="3"/>
      <c r="C44" s="13"/>
      <c r="D44" s="10"/>
    </row>
    <row r="45" spans="1:4" ht="12.75">
      <c r="A45" s="17">
        <v>40083</v>
      </c>
      <c r="B45" s="3"/>
      <c r="C45" s="13"/>
      <c r="D45" s="10"/>
    </row>
    <row r="46" spans="1:4" ht="12.75">
      <c r="A46" s="18">
        <v>40084</v>
      </c>
      <c r="B46" s="3"/>
      <c r="C46" s="13">
        <v>-3.3</v>
      </c>
      <c r="D46" s="10" t="s">
        <v>6</v>
      </c>
    </row>
    <row r="47" spans="1:4" ht="12.75">
      <c r="A47" s="18">
        <v>40085</v>
      </c>
      <c r="B47" s="3"/>
      <c r="C47" s="13">
        <v>-3.3</v>
      </c>
      <c r="D47" s="10" t="s">
        <v>6</v>
      </c>
    </row>
    <row r="48" spans="1:4" ht="12.75">
      <c r="A48" s="18">
        <v>40085</v>
      </c>
      <c r="B48" s="3"/>
      <c r="C48" s="13">
        <v>-9.2</v>
      </c>
      <c r="D48" s="10" t="s">
        <v>16</v>
      </c>
    </row>
    <row r="49" spans="1:4" ht="12.75">
      <c r="A49" s="18">
        <v>40085</v>
      </c>
      <c r="B49" s="3"/>
      <c r="C49" s="13">
        <v>42.8</v>
      </c>
      <c r="D49" s="10" t="s">
        <v>15</v>
      </c>
    </row>
    <row r="50" spans="1:4" ht="12.75">
      <c r="A50" s="18">
        <v>40086</v>
      </c>
      <c r="B50" s="3"/>
      <c r="C50" s="13">
        <v>-3.3</v>
      </c>
      <c r="D50" s="10" t="s">
        <v>6</v>
      </c>
    </row>
    <row r="51" spans="1:4" ht="12.75">
      <c r="A51" s="18">
        <v>40086</v>
      </c>
      <c r="B51" s="8">
        <v>1000</v>
      </c>
      <c r="C51" s="13">
        <v>1000</v>
      </c>
      <c r="D51" s="10" t="s">
        <v>17</v>
      </c>
    </row>
    <row r="52" spans="1:4" ht="12.75">
      <c r="A52" s="18"/>
      <c r="B52" s="8"/>
      <c r="C52" s="13"/>
      <c r="D52" s="10"/>
    </row>
    <row r="53" spans="1:4" ht="12.75">
      <c r="A53" s="18"/>
      <c r="B53" s="8"/>
      <c r="C53" s="9"/>
      <c r="D53" s="10"/>
    </row>
    <row r="54" spans="1:4" ht="12.75">
      <c r="A54" s="18"/>
      <c r="B54" s="8"/>
      <c r="C54" s="9"/>
      <c r="D54" s="10"/>
    </row>
    <row r="55" spans="1:4" ht="12.75">
      <c r="A55" s="18"/>
      <c r="B55" s="8"/>
      <c r="C55" s="13"/>
      <c r="D55" s="10"/>
    </row>
    <row r="56" spans="1:4" ht="12.75">
      <c r="A56" s="11"/>
      <c r="B56" s="5"/>
      <c r="C56" s="4"/>
      <c r="D56" s="10"/>
    </row>
    <row r="57" spans="1:4" ht="12.75">
      <c r="A57" s="1" t="s">
        <v>4</v>
      </c>
      <c r="B57" s="5"/>
      <c r="C57" s="12">
        <f>SUM(C7:C55)</f>
        <v>1159.9000000000008</v>
      </c>
      <c r="D57" s="5"/>
    </row>
    <row r="58" spans="1:4" ht="12.75">
      <c r="A58" s="1"/>
      <c r="B58" s="2"/>
      <c r="C58" s="1"/>
      <c r="D58" s="2"/>
    </row>
    <row r="59" ht="12.75"/>
    <row r="60" ht="12.75"/>
    <row r="61" spans="2:4" ht="12.75">
      <c r="B61" s="14"/>
      <c r="C61" s="15"/>
      <c r="D61" s="14"/>
    </row>
  </sheetData>
  <sheetProtection/>
  <printOptions/>
  <pageMargins left="0.7480314960629921" right="0.7480314960629921" top="1.535433070866142" bottom="0.984251968503937" header="0.5118110236220472" footer="0.5118110236220472"/>
  <pageSetup fitToHeight="1" fitToWidth="1" horizontalDpi="600" verticalDpi="600" orientation="portrait" paperSize="9" scale="92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zoomScalePageLayoutView="0" workbookViewId="0" topLeftCell="A13">
      <selection activeCell="C46" sqref="C46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8.28125" style="16" customWidth="1"/>
    <col min="6" max="6" width="19.140625" style="0" customWidth="1"/>
    <col min="7" max="8" width="10.00390625" style="0" bestFit="1" customWidth="1"/>
    <col min="10" max="10" width="26.421875" style="0" bestFit="1" customWidth="1"/>
  </cols>
  <sheetData>
    <row r="1" spans="1:5" ht="12.75">
      <c r="A1" s="66" t="s">
        <v>287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+'[8]Febbraio ''11'!C39</f>
        <v>729.980000000001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7" ht="12.75">
      <c r="A5" s="11">
        <v>40603</v>
      </c>
      <c r="B5" s="3"/>
      <c r="C5" s="3"/>
      <c r="D5" s="30"/>
      <c r="E5" s="30"/>
      <c r="F5" s="73"/>
      <c r="G5" s="73"/>
    </row>
    <row r="6" spans="1:7" ht="12.75">
      <c r="A6" s="11">
        <v>40604</v>
      </c>
      <c r="B6" s="70"/>
      <c r="C6" s="39"/>
      <c r="D6" s="30"/>
      <c r="E6" s="30"/>
      <c r="F6" s="73"/>
      <c r="G6" s="73"/>
    </row>
    <row r="7" spans="1:7" ht="12.75">
      <c r="A7" s="11">
        <v>40605</v>
      </c>
      <c r="B7" s="70"/>
      <c r="C7" s="39"/>
      <c r="D7" s="30"/>
      <c r="E7" s="30"/>
      <c r="F7" s="73"/>
      <c r="G7" s="73"/>
    </row>
    <row r="8" spans="1:7" ht="12.75">
      <c r="A8" s="11">
        <v>40606</v>
      </c>
      <c r="B8" s="70"/>
      <c r="C8" s="39"/>
      <c r="D8" s="30"/>
      <c r="E8" s="30"/>
      <c r="F8" s="73"/>
      <c r="G8" s="73"/>
    </row>
    <row r="9" spans="1:5" ht="12.75">
      <c r="A9" s="11">
        <v>40607</v>
      </c>
      <c r="B9" s="3"/>
      <c r="C9" s="39"/>
      <c r="D9" s="30"/>
      <c r="E9" s="30"/>
    </row>
    <row r="10" spans="1:5" ht="12.75">
      <c r="A10" s="11">
        <v>40608</v>
      </c>
      <c r="B10" s="3"/>
      <c r="C10" s="39"/>
      <c r="D10" s="77"/>
      <c r="E10" s="30"/>
    </row>
    <row r="11" spans="1:5" ht="12.75">
      <c r="A11" s="11">
        <v>40609</v>
      </c>
      <c r="B11" s="3"/>
      <c r="C11" s="39">
        <v>-77.6</v>
      </c>
      <c r="D11" s="30" t="s">
        <v>289</v>
      </c>
      <c r="E11" s="30"/>
    </row>
    <row r="12" spans="1:5" ht="12.75">
      <c r="A12" s="11">
        <v>40610</v>
      </c>
      <c r="B12" s="3"/>
      <c r="C12" s="39">
        <v>-22.59</v>
      </c>
      <c r="D12" s="30" t="s">
        <v>290</v>
      </c>
      <c r="E12" s="80"/>
    </row>
    <row r="13" spans="1:5" ht="12.75">
      <c r="A13" s="11">
        <v>40611</v>
      </c>
      <c r="B13" s="3"/>
      <c r="C13" s="39">
        <v>-30</v>
      </c>
      <c r="D13" s="30" t="s">
        <v>291</v>
      </c>
      <c r="E13" s="30"/>
    </row>
    <row r="14" spans="1:5" ht="12.75">
      <c r="A14" s="11">
        <v>40612</v>
      </c>
      <c r="B14" s="3"/>
      <c r="C14" s="39">
        <v>-117.2</v>
      </c>
      <c r="D14" s="30" t="s">
        <v>292</v>
      </c>
      <c r="E14" s="30"/>
    </row>
    <row r="15" spans="1:5" ht="12.75">
      <c r="A15" s="11">
        <v>40613</v>
      </c>
      <c r="B15" s="3"/>
      <c r="C15" s="39">
        <v>-10</v>
      </c>
      <c r="D15" s="30" t="s">
        <v>293</v>
      </c>
      <c r="E15" s="80"/>
    </row>
    <row r="16" spans="1:5" ht="12.75">
      <c r="A16" s="11">
        <v>40613</v>
      </c>
      <c r="B16" s="3"/>
      <c r="C16" s="39">
        <v>-9</v>
      </c>
      <c r="D16" s="30" t="s">
        <v>293</v>
      </c>
      <c r="E16" s="80"/>
    </row>
    <row r="17" spans="1:5" ht="12.75">
      <c r="A17" s="11">
        <v>40613</v>
      </c>
      <c r="B17" s="3"/>
      <c r="C17" s="39">
        <v>-56.17</v>
      </c>
      <c r="D17" s="30" t="s">
        <v>294</v>
      </c>
      <c r="E17" s="80"/>
    </row>
    <row r="18" spans="1:5" ht="12.75">
      <c r="A18" s="11">
        <v>40613</v>
      </c>
      <c r="B18" s="3"/>
      <c r="C18" s="39">
        <v>-10</v>
      </c>
      <c r="D18" s="30" t="s">
        <v>295</v>
      </c>
      <c r="E18" s="80"/>
    </row>
    <row r="19" spans="1:5" ht="12.75">
      <c r="A19" s="11">
        <v>40614</v>
      </c>
      <c r="B19" s="3"/>
      <c r="C19" s="39"/>
      <c r="D19" s="30"/>
      <c r="E19" s="30"/>
    </row>
    <row r="20" spans="1:5" ht="12.75">
      <c r="A20" s="11">
        <v>40615</v>
      </c>
      <c r="B20" s="3"/>
      <c r="C20" s="39"/>
      <c r="D20" s="30"/>
      <c r="E20" s="30"/>
    </row>
    <row r="21" spans="1:5" ht="12.75">
      <c r="A21" s="11">
        <v>40616</v>
      </c>
      <c r="B21" s="3"/>
      <c r="C21" s="39"/>
      <c r="D21" s="30"/>
      <c r="E21" s="80"/>
    </row>
    <row r="22" spans="1:5" ht="12.75">
      <c r="A22" s="11">
        <v>40617</v>
      </c>
      <c r="B22" s="3"/>
      <c r="C22" s="39"/>
      <c r="D22" s="30"/>
      <c r="E22" s="30"/>
    </row>
    <row r="23" spans="1:5" ht="12.75">
      <c r="A23" s="11">
        <v>40618</v>
      </c>
      <c r="B23" s="3"/>
      <c r="C23" s="39">
        <v>-4.8</v>
      </c>
      <c r="D23" s="30" t="s">
        <v>296</v>
      </c>
      <c r="E23" s="30"/>
    </row>
    <row r="24" spans="1:6" ht="12.75">
      <c r="A24" s="11">
        <v>40619</v>
      </c>
      <c r="B24" s="3"/>
      <c r="C24" s="39"/>
      <c r="D24" s="30"/>
      <c r="E24" s="80"/>
      <c r="F24" s="73"/>
    </row>
    <row r="25" spans="1:5" ht="12.75">
      <c r="A25" s="11">
        <v>40620</v>
      </c>
      <c r="B25" s="3"/>
      <c r="C25" s="39"/>
      <c r="D25" s="30"/>
      <c r="E25" s="30"/>
    </row>
    <row r="26" spans="1:5" ht="12.75">
      <c r="A26" s="11">
        <v>40621</v>
      </c>
      <c r="B26" s="3"/>
      <c r="C26" s="39"/>
      <c r="D26" s="38"/>
      <c r="E26" s="30"/>
    </row>
    <row r="27" spans="1:5" ht="12.75">
      <c r="A27" s="11">
        <v>40622</v>
      </c>
      <c r="B27" s="3"/>
      <c r="C27" s="39"/>
      <c r="D27" s="30"/>
      <c r="E27" s="80"/>
    </row>
    <row r="28" spans="1:5" ht="12.75">
      <c r="A28" s="11">
        <v>40623</v>
      </c>
      <c r="B28" s="3"/>
      <c r="C28" s="39">
        <v>-97.72</v>
      </c>
      <c r="D28" s="30" t="s">
        <v>307</v>
      </c>
      <c r="E28" s="80"/>
    </row>
    <row r="29" spans="1:5" ht="12.75">
      <c r="A29" s="11">
        <v>40623</v>
      </c>
      <c r="B29" s="3"/>
      <c r="C29" s="39">
        <v>-4.8</v>
      </c>
      <c r="D29" s="30" t="s">
        <v>296</v>
      </c>
      <c r="E29" s="30"/>
    </row>
    <row r="30" spans="1:6" ht="12.75">
      <c r="A30" s="11">
        <v>40624</v>
      </c>
      <c r="B30" s="3"/>
      <c r="C30" s="39">
        <v>-5.35</v>
      </c>
      <c r="D30" s="30" t="s">
        <v>297</v>
      </c>
      <c r="E30" s="30"/>
      <c r="F30" s="73"/>
    </row>
    <row r="31" spans="1:6" ht="12.75">
      <c r="A31" s="11">
        <v>40624</v>
      </c>
      <c r="B31" s="3"/>
      <c r="C31" s="39">
        <v>-5.35</v>
      </c>
      <c r="D31" s="30" t="s">
        <v>298</v>
      </c>
      <c r="E31" s="30"/>
      <c r="F31" s="73"/>
    </row>
    <row r="32" spans="1:6" ht="12.75">
      <c r="A32" s="11">
        <v>40624</v>
      </c>
      <c r="B32" s="3"/>
      <c r="C32" s="39">
        <v>-3.9</v>
      </c>
      <c r="D32" s="30" t="s">
        <v>299</v>
      </c>
      <c r="E32" s="30"/>
      <c r="F32" s="73"/>
    </row>
    <row r="33" spans="1:5" ht="12.75">
      <c r="A33" s="11">
        <v>40625</v>
      </c>
      <c r="B33" s="3"/>
      <c r="C33" s="39"/>
      <c r="D33" s="30"/>
      <c r="E33" s="30"/>
    </row>
    <row r="34" spans="1:5" ht="12.75">
      <c r="A34" s="11">
        <v>40626</v>
      </c>
      <c r="B34" s="3"/>
      <c r="C34" s="39">
        <v>-8.6</v>
      </c>
      <c r="D34" s="30" t="s">
        <v>296</v>
      </c>
      <c r="E34" s="30"/>
    </row>
    <row r="35" spans="1:8" ht="12.75">
      <c r="A35" s="11">
        <v>40627</v>
      </c>
      <c r="B35" s="3"/>
      <c r="C35" s="39">
        <v>-171.89</v>
      </c>
      <c r="D35" s="30" t="s">
        <v>300</v>
      </c>
      <c r="E35" s="30"/>
      <c r="H35" s="72"/>
    </row>
    <row r="36" spans="1:8" ht="12.75">
      <c r="A36" s="11">
        <v>40627</v>
      </c>
      <c r="B36" s="3"/>
      <c r="C36" s="39">
        <v>-121</v>
      </c>
      <c r="D36" s="30" t="s">
        <v>301</v>
      </c>
      <c r="E36" s="30"/>
      <c r="H36" s="72"/>
    </row>
    <row r="37" spans="1:8" ht="12.75">
      <c r="A37" s="11">
        <v>40627</v>
      </c>
      <c r="B37" s="3"/>
      <c r="C37" s="39">
        <v>-46.39</v>
      </c>
      <c r="D37" s="30" t="s">
        <v>302</v>
      </c>
      <c r="E37" s="30"/>
      <c r="H37" s="72"/>
    </row>
    <row r="38" spans="1:8" ht="12.75">
      <c r="A38" s="11">
        <v>40627</v>
      </c>
      <c r="B38" s="39">
        <v>1500</v>
      </c>
      <c r="C38" s="39"/>
      <c r="D38" s="30" t="s">
        <v>202</v>
      </c>
      <c r="E38" s="30"/>
      <c r="H38" s="72"/>
    </row>
    <row r="39" spans="1:7" ht="12.75">
      <c r="A39" s="11">
        <v>40628</v>
      </c>
      <c r="B39" s="3"/>
      <c r="C39" s="39"/>
      <c r="D39" s="30"/>
      <c r="E39" s="30"/>
      <c r="F39" s="71"/>
      <c r="G39" s="71"/>
    </row>
    <row r="40" spans="1:8" ht="12.75">
      <c r="A40" s="11">
        <v>40629</v>
      </c>
      <c r="B40" s="3"/>
      <c r="C40" s="39"/>
      <c r="D40" s="30"/>
      <c r="E40" s="80"/>
      <c r="H40" s="72"/>
    </row>
    <row r="41" spans="1:5" ht="12.75">
      <c r="A41" s="11">
        <v>40630</v>
      </c>
      <c r="B41" s="3"/>
      <c r="C41" s="39"/>
      <c r="D41" s="30"/>
      <c r="E41" s="30"/>
    </row>
    <row r="42" spans="1:5" ht="12.75">
      <c r="A42" s="11">
        <v>40631</v>
      </c>
      <c r="B42" s="3"/>
      <c r="C42" s="39">
        <v>-8.6</v>
      </c>
      <c r="D42" s="30" t="s">
        <v>304</v>
      </c>
      <c r="E42" s="30"/>
    </row>
    <row r="43" spans="1:5" ht="12.75">
      <c r="A43" s="11">
        <v>40631</v>
      </c>
      <c r="B43" s="3"/>
      <c r="C43" s="39">
        <v>-17.7</v>
      </c>
      <c r="D43" s="30" t="s">
        <v>303</v>
      </c>
      <c r="E43" s="30"/>
    </row>
    <row r="44" spans="1:5" ht="12.75">
      <c r="A44" s="11">
        <v>40631</v>
      </c>
      <c r="B44" s="3"/>
      <c r="C44" s="39">
        <v>-54.6</v>
      </c>
      <c r="D44" s="30" t="s">
        <v>305</v>
      </c>
      <c r="E44" s="30"/>
    </row>
    <row r="45" spans="1:5" ht="12.75">
      <c r="A45" s="11">
        <v>40631</v>
      </c>
      <c r="B45" s="3"/>
      <c r="C45" s="39">
        <v>-230.3</v>
      </c>
      <c r="D45" s="30" t="s">
        <v>306</v>
      </c>
      <c r="E45" s="30"/>
    </row>
    <row r="46" spans="1:5" ht="12.75">
      <c r="A46" s="11">
        <v>40631</v>
      </c>
      <c r="B46" s="3"/>
      <c r="C46" s="39">
        <v>-5.66</v>
      </c>
      <c r="D46" s="30" t="s">
        <v>302</v>
      </c>
      <c r="E46" s="30"/>
    </row>
    <row r="47" spans="1:5" ht="12.75">
      <c r="A47" s="11">
        <v>40632</v>
      </c>
      <c r="B47" s="3"/>
      <c r="C47" s="39"/>
      <c r="D47" s="30"/>
      <c r="E47" s="30"/>
    </row>
    <row r="48" spans="1:5" ht="12.75">
      <c r="A48" s="11">
        <v>40633</v>
      </c>
      <c r="B48" s="3"/>
      <c r="C48" s="39"/>
      <c r="D48" s="30"/>
      <c r="E48" s="30"/>
    </row>
    <row r="49" spans="1:7" ht="15.75">
      <c r="A49" s="3" t="s">
        <v>57</v>
      </c>
      <c r="B49" s="21"/>
      <c r="C49" s="21">
        <f>B3+SUM(C5:C37)+B38+SUM(C39:C48)</f>
        <v>1110.760000000001</v>
      </c>
      <c r="D49" s="348"/>
      <c r="E49" s="348"/>
      <c r="G49" s="27"/>
    </row>
    <row r="50" spans="5:8" ht="12.75">
      <c r="E50" s="73"/>
      <c r="G50" s="27"/>
      <c r="H50" s="26"/>
    </row>
    <row r="51" spans="2:8" ht="12.75">
      <c r="B51" t="s">
        <v>155</v>
      </c>
      <c r="C51" s="26">
        <v>1111.79</v>
      </c>
      <c r="D51" s="26"/>
      <c r="E51" s="74"/>
      <c r="F51" s="26"/>
      <c r="H51" s="26"/>
    </row>
    <row r="52" spans="2:6" ht="12.75">
      <c r="B52" s="6" t="s">
        <v>156</v>
      </c>
      <c r="C52" s="14">
        <f>C51-C49</f>
        <v>1.0299999999990632</v>
      </c>
      <c r="D52" s="26"/>
      <c r="E52" s="74"/>
      <c r="F52" s="26"/>
    </row>
    <row r="53" spans="1:6" ht="12.75">
      <c r="A53" s="42"/>
      <c r="B53" s="42"/>
      <c r="C53" s="26"/>
      <c r="D53" s="26"/>
      <c r="E53" s="83"/>
      <c r="F53" s="26"/>
    </row>
    <row r="54" spans="5:8" ht="12.75">
      <c r="E54" s="73"/>
      <c r="F54" s="73"/>
      <c r="H54" s="73"/>
    </row>
    <row r="55" spans="5:8" ht="12.75">
      <c r="E55" s="78"/>
      <c r="H55" s="73"/>
    </row>
    <row r="56" spans="1:8" ht="12.75">
      <c r="A56" s="64" t="s">
        <v>168</v>
      </c>
      <c r="B56" s="65"/>
      <c r="C56" s="44" t="s">
        <v>172</v>
      </c>
      <c r="D56" s="45" t="s">
        <v>1</v>
      </c>
      <c r="E56" s="45" t="s">
        <v>169</v>
      </c>
      <c r="G56" s="26"/>
      <c r="H56" s="26"/>
    </row>
    <row r="57" spans="1:8" ht="12.75">
      <c r="A57" s="55"/>
      <c r="B57" s="59"/>
      <c r="C57" s="56"/>
      <c r="D57" s="57"/>
      <c r="E57" s="58"/>
      <c r="G57" s="26"/>
      <c r="H57" s="74"/>
    </row>
    <row r="58" spans="1:8" ht="12.75">
      <c r="A58" s="46" t="s">
        <v>170</v>
      </c>
      <c r="B58" s="60" t="s">
        <v>0</v>
      </c>
      <c r="C58" s="51">
        <v>290</v>
      </c>
      <c r="D58" s="69">
        <v>2009</v>
      </c>
      <c r="E58" s="47"/>
      <c r="H58" s="26"/>
    </row>
    <row r="59" spans="1:8" ht="12.75">
      <c r="A59" s="48"/>
      <c r="B59" s="60" t="s">
        <v>171</v>
      </c>
      <c r="C59" s="51">
        <v>0</v>
      </c>
      <c r="D59" s="53"/>
      <c r="E59" s="47"/>
      <c r="H59" s="26"/>
    </row>
    <row r="60" spans="1:8" ht="12.75">
      <c r="A60" s="79"/>
      <c r="B60" s="61" t="s">
        <v>4</v>
      </c>
      <c r="C60" s="52">
        <f>C58-C59</f>
        <v>290</v>
      </c>
      <c r="D60" s="54"/>
      <c r="E60" s="50"/>
      <c r="H60" s="74"/>
    </row>
    <row r="61" spans="1:5" ht="12.75">
      <c r="A61" s="55"/>
      <c r="B61" s="59"/>
      <c r="C61" s="56"/>
      <c r="D61" s="57"/>
      <c r="E61" s="58"/>
    </row>
    <row r="62" spans="1:5" ht="12.75">
      <c r="A62" s="46" t="s">
        <v>174</v>
      </c>
      <c r="B62" s="60" t="s">
        <v>0</v>
      </c>
      <c r="C62" s="51">
        <v>40</v>
      </c>
      <c r="D62" s="67" t="s">
        <v>253</v>
      </c>
      <c r="E62" s="62" t="s">
        <v>182</v>
      </c>
    </row>
    <row r="63" spans="1:5" ht="12.75">
      <c r="A63" s="48"/>
      <c r="B63" s="60" t="s">
        <v>171</v>
      </c>
      <c r="C63" s="51">
        <v>35.6</v>
      </c>
      <c r="D63" s="67" t="s">
        <v>252</v>
      </c>
      <c r="E63" s="47"/>
    </row>
    <row r="64" spans="1:6" ht="38.25">
      <c r="A64" s="79"/>
      <c r="B64" s="61" t="s">
        <v>4</v>
      </c>
      <c r="C64" s="52">
        <f>C62-C63</f>
        <v>4.399999999999999</v>
      </c>
      <c r="D64" s="81" t="s">
        <v>282</v>
      </c>
      <c r="E64" s="50"/>
      <c r="F64" s="82" t="s">
        <v>283</v>
      </c>
    </row>
    <row r="65" spans="1:5" ht="12.75">
      <c r="A65" s="55"/>
      <c r="B65" s="59"/>
      <c r="C65" s="56"/>
      <c r="D65" s="57"/>
      <c r="E65" s="58"/>
    </row>
    <row r="66" spans="1:5" ht="12.75">
      <c r="A66" s="46" t="s">
        <v>175</v>
      </c>
      <c r="B66" s="60" t="s">
        <v>0</v>
      </c>
      <c r="C66" s="51">
        <v>35.9</v>
      </c>
      <c r="D66" s="68" t="s">
        <v>180</v>
      </c>
      <c r="E66" s="62" t="s">
        <v>148</v>
      </c>
    </row>
    <row r="67" spans="1:5" ht="12.75">
      <c r="A67" s="48"/>
      <c r="B67" s="60" t="s">
        <v>171</v>
      </c>
      <c r="C67" s="51">
        <v>0</v>
      </c>
      <c r="D67" s="53"/>
      <c r="E67" s="47"/>
    </row>
    <row r="68" spans="1:5" ht="12.75">
      <c r="A68" s="79"/>
      <c r="B68" s="61" t="s">
        <v>4</v>
      </c>
      <c r="C68" s="52">
        <f>C66-C67</f>
        <v>35.9</v>
      </c>
      <c r="D68" s="54"/>
      <c r="E68" s="50"/>
    </row>
    <row r="69" spans="1:5" ht="12.75">
      <c r="A69" s="55"/>
      <c r="B69" s="59"/>
      <c r="C69" s="56"/>
      <c r="D69" s="57"/>
      <c r="E69" s="58"/>
    </row>
    <row r="70" spans="1:5" ht="12.75">
      <c r="A70" s="46" t="s">
        <v>173</v>
      </c>
      <c r="B70" s="60" t="s">
        <v>0</v>
      </c>
      <c r="C70" s="51">
        <v>146</v>
      </c>
      <c r="D70" s="67" t="s">
        <v>181</v>
      </c>
      <c r="E70" s="63" t="s">
        <v>258</v>
      </c>
    </row>
    <row r="71" spans="1:5" ht="12.75">
      <c r="A71" s="48"/>
      <c r="B71" s="60" t="s">
        <v>171</v>
      </c>
      <c r="C71" s="51">
        <v>14</v>
      </c>
      <c r="D71" s="67" t="s">
        <v>257</v>
      </c>
      <c r="E71" s="47"/>
    </row>
    <row r="72" spans="1:5" ht="12.75">
      <c r="A72" s="48"/>
      <c r="B72" s="60"/>
      <c r="C72" s="51">
        <v>51</v>
      </c>
      <c r="D72" s="67" t="s">
        <v>270</v>
      </c>
      <c r="E72" s="47"/>
    </row>
    <row r="73" spans="1:5" ht="12.75">
      <c r="A73" s="79"/>
      <c r="B73" s="61" t="s">
        <v>4</v>
      </c>
      <c r="C73" s="52">
        <f>C70+C71+C72</f>
        <v>211</v>
      </c>
      <c r="D73" s="54"/>
      <c r="E73" s="50"/>
    </row>
    <row r="74" spans="1:5" ht="12.75">
      <c r="A74" s="55"/>
      <c r="B74" s="59"/>
      <c r="C74" s="56"/>
      <c r="D74" s="57"/>
      <c r="E74" s="58"/>
    </row>
    <row r="75" spans="1:5" ht="12.75">
      <c r="A75" s="46" t="s">
        <v>184</v>
      </c>
      <c r="B75" s="60" t="s">
        <v>0</v>
      </c>
      <c r="C75" s="51">
        <v>170</v>
      </c>
      <c r="D75" s="67" t="s">
        <v>185</v>
      </c>
      <c r="E75" s="62" t="s">
        <v>182</v>
      </c>
    </row>
    <row r="76" spans="1:5" ht="12.75">
      <c r="A76" s="48"/>
      <c r="B76" s="60" t="s">
        <v>171</v>
      </c>
      <c r="C76" s="51">
        <v>0</v>
      </c>
      <c r="D76" s="53"/>
      <c r="E76" s="47"/>
    </row>
    <row r="77" spans="1:5" ht="12.75">
      <c r="A77" s="79"/>
      <c r="B77" s="61" t="s">
        <v>4</v>
      </c>
      <c r="C77" s="52">
        <f>C75-C76</f>
        <v>170</v>
      </c>
      <c r="D77" s="54"/>
      <c r="E77" s="50"/>
    </row>
    <row r="78" spans="1:5" ht="12.75">
      <c r="A78" s="55"/>
      <c r="B78" s="59"/>
      <c r="C78" s="56"/>
      <c r="D78" s="57"/>
      <c r="E78" s="58"/>
    </row>
    <row r="79" spans="1:5" ht="12.75">
      <c r="A79" s="46" t="s">
        <v>176</v>
      </c>
      <c r="B79" s="60" t="s">
        <v>0</v>
      </c>
      <c r="C79" s="51">
        <v>251</v>
      </c>
      <c r="D79" s="67" t="s">
        <v>255</v>
      </c>
      <c r="E79" s="63" t="s">
        <v>177</v>
      </c>
    </row>
    <row r="80" spans="1:5" ht="12.75">
      <c r="A80" s="48"/>
      <c r="B80" s="60" t="s">
        <v>171</v>
      </c>
      <c r="C80" s="51">
        <v>0</v>
      </c>
      <c r="D80" s="67" t="s">
        <v>256</v>
      </c>
      <c r="E80" s="47"/>
    </row>
    <row r="81" spans="1:5" ht="12.75">
      <c r="A81" s="79"/>
      <c r="B81" s="61" t="s">
        <v>4</v>
      </c>
      <c r="C81" s="52">
        <f>C79-C80</f>
        <v>251</v>
      </c>
      <c r="D81" s="54"/>
      <c r="E81" s="50"/>
    </row>
    <row r="82" spans="1:5" ht="12.75">
      <c r="A82" s="55"/>
      <c r="B82" s="59"/>
      <c r="C82" s="56"/>
      <c r="D82" s="57"/>
      <c r="E82" s="58"/>
    </row>
    <row r="83" spans="1:6" ht="25.5">
      <c r="A83" s="46" t="s">
        <v>194</v>
      </c>
      <c r="B83" s="60" t="s">
        <v>0</v>
      </c>
      <c r="C83" s="51">
        <v>4</v>
      </c>
      <c r="D83" s="67" t="s">
        <v>192</v>
      </c>
      <c r="E83" s="63" t="s">
        <v>193</v>
      </c>
      <c r="F83" s="27" t="s">
        <v>195</v>
      </c>
    </row>
    <row r="84" spans="1:5" ht="12.75">
      <c r="A84" s="48"/>
      <c r="B84" s="60" t="s">
        <v>171</v>
      </c>
      <c r="C84" s="51">
        <v>0</v>
      </c>
      <c r="D84" s="53"/>
      <c r="E84" s="47"/>
    </row>
    <row r="85" spans="1:5" ht="12.75">
      <c r="A85" s="79"/>
      <c r="B85" s="61" t="s">
        <v>4</v>
      </c>
      <c r="C85" s="52">
        <f>C83-C84</f>
        <v>4</v>
      </c>
      <c r="D85" s="54"/>
      <c r="E85" s="50"/>
    </row>
    <row r="86" spans="1:5" ht="12.75">
      <c r="A86" s="55"/>
      <c r="B86" s="59"/>
      <c r="C86" s="56"/>
      <c r="D86" s="57"/>
      <c r="E86" s="58"/>
    </row>
    <row r="87" spans="1:6" ht="25.5">
      <c r="A87" s="46" t="s">
        <v>173</v>
      </c>
      <c r="B87" s="60" t="s">
        <v>0</v>
      </c>
      <c r="C87" s="51">
        <v>8</v>
      </c>
      <c r="D87" s="67" t="s">
        <v>192</v>
      </c>
      <c r="E87" s="63" t="s">
        <v>193</v>
      </c>
      <c r="F87" t="s">
        <v>195</v>
      </c>
    </row>
    <row r="88" spans="1:5" ht="12.75">
      <c r="A88" s="48"/>
      <c r="B88" s="60" t="s">
        <v>171</v>
      </c>
      <c r="C88" s="51"/>
      <c r="D88" s="53"/>
      <c r="E88" s="47"/>
    </row>
    <row r="89" spans="1:5" ht="12.75">
      <c r="A89" s="79"/>
      <c r="B89" s="61" t="s">
        <v>4</v>
      </c>
      <c r="C89" s="52">
        <f>C87+C88</f>
        <v>8</v>
      </c>
      <c r="D89" s="54"/>
      <c r="E89" s="50"/>
    </row>
    <row r="90" spans="1:5" ht="12.75">
      <c r="A90" s="55"/>
      <c r="B90" s="59"/>
      <c r="C90" s="56"/>
      <c r="D90" s="57"/>
      <c r="E90" s="58"/>
    </row>
    <row r="91" spans="1:5" ht="25.5">
      <c r="A91" s="46" t="s">
        <v>216</v>
      </c>
      <c r="B91" s="60" t="s">
        <v>0</v>
      </c>
      <c r="C91" s="51">
        <v>44</v>
      </c>
      <c r="D91" s="75" t="s">
        <v>217</v>
      </c>
      <c r="E91" s="63" t="s">
        <v>218</v>
      </c>
    </row>
    <row r="92" spans="1:5" ht="12.75">
      <c r="A92" s="48"/>
      <c r="B92" s="60" t="s">
        <v>171</v>
      </c>
      <c r="C92" s="51">
        <v>0</v>
      </c>
      <c r="D92" s="53"/>
      <c r="E92" s="47"/>
    </row>
    <row r="93" spans="1:5" ht="12.75">
      <c r="A93" s="49"/>
      <c r="B93" s="61" t="s">
        <v>4</v>
      </c>
      <c r="C93" s="52">
        <f>C91-C92</f>
        <v>44</v>
      </c>
      <c r="D93" s="54"/>
      <c r="E93" s="50"/>
    </row>
    <row r="94" spans="1:5" ht="12.75">
      <c r="A94" s="55"/>
      <c r="B94" s="59"/>
      <c r="C94" s="56"/>
      <c r="D94" s="57"/>
      <c r="E94" s="58"/>
    </row>
    <row r="95" spans="1:5" ht="25.5">
      <c r="A95" s="46" t="s">
        <v>266</v>
      </c>
      <c r="B95" s="60" t="s">
        <v>0</v>
      </c>
      <c r="C95" s="51">
        <v>13000</v>
      </c>
      <c r="D95" s="75" t="s">
        <v>267</v>
      </c>
      <c r="E95" s="63" t="s">
        <v>268</v>
      </c>
    </row>
    <row r="96" spans="1:5" ht="12.75">
      <c r="A96" s="48"/>
      <c r="B96" s="60" t="s">
        <v>171</v>
      </c>
      <c r="C96" s="51">
        <v>0</v>
      </c>
      <c r="D96" s="53"/>
      <c r="E96" s="47"/>
    </row>
    <row r="97" spans="1:5" ht="12.75">
      <c r="A97" s="49"/>
      <c r="B97" s="61" t="s">
        <v>4</v>
      </c>
      <c r="C97" s="52">
        <f>C95-C96</f>
        <v>13000</v>
      </c>
      <c r="D97" s="54"/>
      <c r="E97" s="50"/>
    </row>
  </sheetData>
  <sheetProtection/>
  <mergeCells count="3">
    <mergeCell ref="B3:C3"/>
    <mergeCell ref="D4:E4"/>
    <mergeCell ref="D49:E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8.2812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288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'Marzo ''11'!C49</f>
        <v>1110.760000000001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7" ht="12.75">
      <c r="A5" s="11">
        <v>40634</v>
      </c>
      <c r="B5" s="3"/>
      <c r="C5" s="3">
        <v>-66</v>
      </c>
      <c r="D5" s="30" t="s">
        <v>309</v>
      </c>
      <c r="E5" s="30"/>
      <c r="F5" s="73"/>
      <c r="G5" s="73"/>
    </row>
    <row r="6" spans="1:7" ht="12.75">
      <c r="A6" s="11">
        <v>40634</v>
      </c>
      <c r="B6" s="70"/>
      <c r="C6" s="39">
        <v>-40.29</v>
      </c>
      <c r="D6" s="30" t="s">
        <v>308</v>
      </c>
      <c r="E6" s="30"/>
      <c r="F6" s="73"/>
      <c r="G6" s="73"/>
    </row>
    <row r="7" spans="1:7" ht="12.75">
      <c r="A7" s="11">
        <v>40635</v>
      </c>
      <c r="B7" s="70"/>
      <c r="C7" s="39"/>
      <c r="D7" s="30"/>
      <c r="E7" s="30"/>
      <c r="F7" s="73"/>
      <c r="G7" s="73"/>
    </row>
    <row r="8" spans="1:7" ht="12.75">
      <c r="A8" s="11">
        <v>40636</v>
      </c>
      <c r="B8" s="70"/>
      <c r="C8" s="39"/>
      <c r="D8" s="30"/>
      <c r="E8" s="30"/>
      <c r="F8" s="73"/>
      <c r="G8" s="73"/>
    </row>
    <row r="9" spans="1:7" ht="12.75">
      <c r="A9" s="11">
        <v>40637</v>
      </c>
      <c r="B9" s="70"/>
      <c r="C9" s="39"/>
      <c r="D9" s="30"/>
      <c r="E9" s="30"/>
      <c r="F9" s="73"/>
      <c r="G9" s="73"/>
    </row>
    <row r="10" spans="1:5" ht="12.75">
      <c r="A10" s="11">
        <v>40638</v>
      </c>
      <c r="B10" s="3"/>
      <c r="C10" s="39">
        <v>-19.9</v>
      </c>
      <c r="D10" s="30" t="s">
        <v>310</v>
      </c>
      <c r="E10" s="84"/>
    </row>
    <row r="11" spans="1:5" ht="12.75">
      <c r="A11" s="11">
        <v>40638</v>
      </c>
      <c r="B11" s="3"/>
      <c r="C11" s="39">
        <v>-254.8</v>
      </c>
      <c r="D11" s="30" t="s">
        <v>311</v>
      </c>
      <c r="E11" s="30"/>
    </row>
    <row r="12" spans="1:5" ht="12.75">
      <c r="A12" s="11">
        <v>40638</v>
      </c>
      <c r="B12" s="3"/>
      <c r="C12" s="39">
        <v>-28</v>
      </c>
      <c r="D12" s="30" t="s">
        <v>312</v>
      </c>
      <c r="E12" s="30"/>
    </row>
    <row r="13" spans="1:5" ht="12.75">
      <c r="A13" s="11">
        <v>40639</v>
      </c>
      <c r="B13" s="3"/>
      <c r="C13" s="39">
        <v>-159.1</v>
      </c>
      <c r="D13" s="77" t="s">
        <v>313</v>
      </c>
      <c r="E13" s="30"/>
    </row>
    <row r="14" spans="1:5" ht="12.75">
      <c r="A14" s="11">
        <v>40639</v>
      </c>
      <c r="B14" s="3"/>
      <c r="C14" s="39">
        <v>-125.6</v>
      </c>
      <c r="D14" s="77" t="s">
        <v>315</v>
      </c>
      <c r="E14" s="30"/>
    </row>
    <row r="15" spans="1:5" ht="12.75">
      <c r="A15" s="11">
        <v>40640</v>
      </c>
      <c r="B15" s="3"/>
      <c r="C15" s="39">
        <v>-66</v>
      </c>
      <c r="D15" s="30" t="s">
        <v>316</v>
      </c>
      <c r="E15" s="80"/>
    </row>
    <row r="16" spans="1:5" ht="12.75">
      <c r="A16" s="11">
        <v>40640</v>
      </c>
      <c r="B16" s="3"/>
      <c r="C16" s="39">
        <v>-38.72</v>
      </c>
      <c r="D16" s="30" t="s">
        <v>317</v>
      </c>
      <c r="E16" s="80"/>
    </row>
    <row r="17" spans="1:5" ht="12.75">
      <c r="A17" s="11">
        <v>40641</v>
      </c>
      <c r="B17" s="3"/>
      <c r="C17" s="39"/>
      <c r="D17" s="30"/>
      <c r="E17" s="80"/>
    </row>
    <row r="18" spans="1:5" ht="12.75">
      <c r="A18" s="11">
        <v>40642</v>
      </c>
      <c r="B18" s="3"/>
      <c r="C18" s="39"/>
      <c r="D18" s="30"/>
      <c r="E18" s="30"/>
    </row>
    <row r="19" spans="1:5" ht="12.75">
      <c r="A19" s="11">
        <v>40643</v>
      </c>
      <c r="B19" s="3"/>
      <c r="C19" s="39"/>
      <c r="D19" s="30"/>
      <c r="E19" s="30"/>
    </row>
    <row r="20" spans="1:5" ht="12.75">
      <c r="A20" s="11">
        <v>40644</v>
      </c>
      <c r="B20" s="3"/>
      <c r="C20" s="39"/>
      <c r="D20" s="30"/>
      <c r="E20" s="80"/>
    </row>
    <row r="21" spans="1:5" ht="12.75">
      <c r="A21" s="11">
        <v>40645</v>
      </c>
      <c r="B21" s="3"/>
      <c r="C21" s="39"/>
      <c r="D21" s="30"/>
      <c r="E21" s="30"/>
    </row>
    <row r="22" spans="1:5" ht="12.75">
      <c r="A22" s="11">
        <v>40646</v>
      </c>
      <c r="B22" s="3"/>
      <c r="C22" s="39"/>
      <c r="D22" s="30"/>
      <c r="E22" s="30"/>
    </row>
    <row r="23" spans="1:5" ht="12.75">
      <c r="A23" s="11">
        <v>40647</v>
      </c>
      <c r="B23" s="3"/>
      <c r="C23" s="39"/>
      <c r="D23" s="30"/>
      <c r="E23" s="80"/>
    </row>
    <row r="24" spans="1:5" ht="12.75">
      <c r="A24" s="11">
        <v>40648</v>
      </c>
      <c r="B24" s="3"/>
      <c r="C24" s="39"/>
      <c r="D24" s="30"/>
      <c r="E24" s="30"/>
    </row>
    <row r="25" spans="1:5" ht="12.75">
      <c r="A25" s="11">
        <v>40649</v>
      </c>
      <c r="B25" s="3"/>
      <c r="C25" s="39"/>
      <c r="D25" s="30"/>
      <c r="E25" s="30"/>
    </row>
    <row r="26" spans="1:6" ht="12.75">
      <c r="A26" s="11">
        <v>40650</v>
      </c>
      <c r="B26" s="3"/>
      <c r="C26" s="39"/>
      <c r="D26" s="30"/>
      <c r="E26" s="80"/>
      <c r="F26" s="73"/>
    </row>
    <row r="27" spans="1:5" ht="12.75">
      <c r="A27" s="11">
        <v>40651</v>
      </c>
      <c r="B27" s="3"/>
      <c r="C27" s="39"/>
      <c r="D27" s="30"/>
      <c r="E27" s="30"/>
    </row>
    <row r="28" spans="1:5" ht="12.75">
      <c r="A28" s="11">
        <v>40652</v>
      </c>
      <c r="B28" s="3"/>
      <c r="C28" s="39"/>
      <c r="D28" s="38"/>
      <c r="E28" s="30"/>
    </row>
    <row r="29" spans="1:5" ht="12.75">
      <c r="A29" s="11">
        <v>40653</v>
      </c>
      <c r="B29" s="3"/>
      <c r="C29" s="39"/>
      <c r="D29" s="30"/>
      <c r="E29" s="80"/>
    </row>
    <row r="30" spans="1:5" ht="12.75">
      <c r="A30" s="11">
        <v>40654</v>
      </c>
      <c r="B30" s="3"/>
      <c r="C30" s="39">
        <v>-92.1</v>
      </c>
      <c r="D30" s="30" t="s">
        <v>318</v>
      </c>
      <c r="E30" s="30"/>
    </row>
    <row r="31" spans="1:5" ht="12.75">
      <c r="A31" s="11">
        <v>40654</v>
      </c>
      <c r="B31" s="3"/>
      <c r="C31" s="39">
        <v>-45.03</v>
      </c>
      <c r="D31" s="30" t="s">
        <v>319</v>
      </c>
      <c r="E31" s="30"/>
    </row>
    <row r="32" spans="1:5" ht="12.75">
      <c r="A32" s="11">
        <v>40655</v>
      </c>
      <c r="B32" s="3"/>
      <c r="C32" s="39"/>
      <c r="D32" s="30"/>
      <c r="E32" s="30"/>
    </row>
    <row r="33" spans="1:5" ht="12.75">
      <c r="A33" s="11">
        <v>40656</v>
      </c>
      <c r="B33" s="3"/>
      <c r="C33" s="39"/>
      <c r="D33" s="30"/>
      <c r="E33" s="30"/>
    </row>
    <row r="34" spans="1:5" ht="12.75">
      <c r="A34" s="11">
        <v>40657</v>
      </c>
      <c r="B34" s="3"/>
      <c r="C34" s="39"/>
      <c r="D34" s="30"/>
      <c r="E34" s="30"/>
    </row>
    <row r="35" spans="1:8" ht="12.75">
      <c r="A35" s="11">
        <v>40658</v>
      </c>
      <c r="B35" s="3"/>
      <c r="C35" s="39"/>
      <c r="D35" s="30"/>
      <c r="E35" s="30"/>
      <c r="H35" s="72"/>
    </row>
    <row r="36" spans="1:7" ht="12.75">
      <c r="A36" s="11">
        <v>40659</v>
      </c>
      <c r="B36" s="3"/>
      <c r="C36" s="39"/>
      <c r="D36" s="30"/>
      <c r="E36" s="30"/>
      <c r="F36" s="71"/>
      <c r="G36" s="71"/>
    </row>
    <row r="37" spans="1:8" ht="12.75">
      <c r="A37" s="11">
        <v>40660</v>
      </c>
      <c r="B37" s="3"/>
      <c r="C37" s="39"/>
      <c r="D37" s="30"/>
      <c r="E37" s="80"/>
      <c r="H37" s="72"/>
    </row>
    <row r="38" spans="1:5" ht="12.75">
      <c r="A38" s="11">
        <v>40661</v>
      </c>
      <c r="B38" s="3"/>
      <c r="C38" s="39"/>
      <c r="D38" s="30"/>
      <c r="E38" s="30"/>
    </row>
    <row r="39" spans="1:5" ht="12.75">
      <c r="A39" s="11">
        <v>40662</v>
      </c>
      <c r="B39" s="3"/>
      <c r="C39" s="39"/>
      <c r="D39" s="30"/>
      <c r="E39" s="30"/>
    </row>
    <row r="40" spans="1:5" ht="12.75">
      <c r="A40" s="11">
        <v>40663</v>
      </c>
      <c r="B40" s="3"/>
      <c r="C40" s="39"/>
      <c r="D40" s="30"/>
      <c r="E40" s="30"/>
    </row>
    <row r="41" spans="1:7" ht="15.75">
      <c r="A41" s="3" t="s">
        <v>57</v>
      </c>
      <c r="B41" s="21"/>
      <c r="C41" s="21">
        <f>B3+SUM(C5:C40)</f>
        <v>175.22000000000082</v>
      </c>
      <c r="D41" s="348"/>
      <c r="E41" s="348"/>
      <c r="G41" s="27"/>
    </row>
    <row r="42" spans="5:8" ht="12.75">
      <c r="E42" s="73"/>
      <c r="H42" s="26"/>
    </row>
    <row r="43" spans="1:8" s="27" customFormat="1" ht="12.75">
      <c r="A43" s="27" t="s">
        <v>286</v>
      </c>
      <c r="B43" s="27" t="s">
        <v>155</v>
      </c>
      <c r="C43" s="83">
        <v>176.28</v>
      </c>
      <c r="D43" s="83"/>
      <c r="E43" s="83"/>
      <c r="F43" s="83"/>
      <c r="H43" s="83"/>
    </row>
    <row r="44" spans="2:6" s="27" customFormat="1" ht="12.75">
      <c r="B44" s="6" t="s">
        <v>156</v>
      </c>
      <c r="C44" s="14">
        <f>C43-C41</f>
        <v>1.059999999999178</v>
      </c>
      <c r="D44" s="83"/>
      <c r="F44" s="83"/>
    </row>
    <row r="45" spans="1:6" s="27" customFormat="1" ht="12.75">
      <c r="A45" s="42"/>
      <c r="B45" s="42"/>
      <c r="D45" s="83"/>
      <c r="E45" s="83"/>
      <c r="F45" s="83"/>
    </row>
    <row r="46" spans="5:8" ht="12.75">
      <c r="E46" s="73"/>
      <c r="F46" s="73"/>
      <c r="H46" s="73"/>
    </row>
    <row r="47" spans="5:8" ht="12.75">
      <c r="E47" s="78"/>
      <c r="H47" s="73"/>
    </row>
    <row r="48" spans="1:8" ht="12.75">
      <c r="A48" s="64" t="s">
        <v>168</v>
      </c>
      <c r="B48" s="65"/>
      <c r="C48" s="44" t="s">
        <v>172</v>
      </c>
      <c r="D48" s="45" t="s">
        <v>1</v>
      </c>
      <c r="E48" s="45" t="s">
        <v>169</v>
      </c>
      <c r="G48" s="26"/>
      <c r="H48" s="26"/>
    </row>
    <row r="49" spans="1:8" ht="12.75">
      <c r="A49" s="55"/>
      <c r="B49" s="59"/>
      <c r="C49" s="56"/>
      <c r="D49" s="57"/>
      <c r="E49" s="58"/>
      <c r="G49" s="26"/>
      <c r="H49" s="74"/>
    </row>
    <row r="50" spans="1:8" ht="12.75">
      <c r="A50" s="46" t="s">
        <v>170</v>
      </c>
      <c r="B50" s="60" t="s">
        <v>0</v>
      </c>
      <c r="C50" s="51">
        <v>290</v>
      </c>
      <c r="D50" s="69">
        <v>2009</v>
      </c>
      <c r="E50" s="47"/>
      <c r="H50" s="26"/>
    </row>
    <row r="51" spans="1:8" ht="12.75">
      <c r="A51" s="48"/>
      <c r="B51" s="60" t="s">
        <v>171</v>
      </c>
      <c r="C51" s="51">
        <v>0</v>
      </c>
      <c r="D51" s="53"/>
      <c r="E51" s="47"/>
      <c r="H51" s="26"/>
    </row>
    <row r="52" spans="1:8" ht="12.75">
      <c r="A52" s="79"/>
      <c r="B52" s="61" t="s">
        <v>4</v>
      </c>
      <c r="C52" s="52">
        <f>C50-C51</f>
        <v>290</v>
      </c>
      <c r="D52" s="54"/>
      <c r="E52" s="50"/>
      <c r="H52" s="74"/>
    </row>
    <row r="53" spans="1:5" ht="12.75">
      <c r="A53" s="55"/>
      <c r="B53" s="59"/>
      <c r="C53" s="56"/>
      <c r="D53" s="57"/>
      <c r="E53" s="58"/>
    </row>
    <row r="54" spans="1:5" ht="12.75">
      <c r="A54" s="46" t="s">
        <v>174</v>
      </c>
      <c r="B54" s="60" t="s">
        <v>0</v>
      </c>
      <c r="C54" s="51">
        <v>40</v>
      </c>
      <c r="D54" s="67" t="s">
        <v>253</v>
      </c>
      <c r="E54" s="62" t="s">
        <v>182</v>
      </c>
    </row>
    <row r="55" spans="1:5" ht="12.75">
      <c r="A55" s="48"/>
      <c r="B55" s="60" t="s">
        <v>171</v>
      </c>
      <c r="C55" s="51">
        <v>35.6</v>
      </c>
      <c r="D55" s="67" t="s">
        <v>252</v>
      </c>
      <c r="E55" s="47"/>
    </row>
    <row r="56" spans="1:6" ht="38.25">
      <c r="A56" s="79"/>
      <c r="B56" s="61" t="s">
        <v>4</v>
      </c>
      <c r="C56" s="52">
        <f>C54-C55</f>
        <v>4.399999999999999</v>
      </c>
      <c r="D56" s="81" t="s">
        <v>282</v>
      </c>
      <c r="E56" s="50"/>
      <c r="F56" s="82" t="s">
        <v>283</v>
      </c>
    </row>
    <row r="57" spans="1:5" ht="12.75">
      <c r="A57" s="55"/>
      <c r="B57" s="59"/>
      <c r="C57" s="56"/>
      <c r="D57" s="57"/>
      <c r="E57" s="58"/>
    </row>
    <row r="58" spans="1:5" ht="12.75">
      <c r="A58" s="46" t="s">
        <v>175</v>
      </c>
      <c r="B58" s="60" t="s">
        <v>0</v>
      </c>
      <c r="C58" s="51">
        <v>35.9</v>
      </c>
      <c r="D58" s="68" t="s">
        <v>180</v>
      </c>
      <c r="E58" s="62" t="s">
        <v>148</v>
      </c>
    </row>
    <row r="59" spans="1:5" ht="12.75">
      <c r="A59" s="48"/>
      <c r="B59" s="60" t="s">
        <v>171</v>
      </c>
      <c r="C59" s="51">
        <v>0</v>
      </c>
      <c r="D59" s="53"/>
      <c r="E59" s="47"/>
    </row>
    <row r="60" spans="1:5" ht="12.75">
      <c r="A60" s="79"/>
      <c r="B60" s="61" t="s">
        <v>4</v>
      </c>
      <c r="C60" s="52">
        <f>C58-C59</f>
        <v>35.9</v>
      </c>
      <c r="D60" s="54"/>
      <c r="E60" s="50"/>
    </row>
    <row r="61" spans="1:5" ht="12.75">
      <c r="A61" s="55"/>
      <c r="B61" s="59"/>
      <c r="C61" s="56"/>
      <c r="D61" s="57"/>
      <c r="E61" s="58"/>
    </row>
    <row r="62" spans="1:5" ht="12.75">
      <c r="A62" s="46" t="s">
        <v>173</v>
      </c>
      <c r="B62" s="60" t="s">
        <v>0</v>
      </c>
      <c r="C62" s="51">
        <v>146</v>
      </c>
      <c r="D62" s="67" t="s">
        <v>181</v>
      </c>
      <c r="E62" s="63" t="s">
        <v>258</v>
      </c>
    </row>
    <row r="63" spans="1:5" ht="12.75">
      <c r="A63" s="48"/>
      <c r="B63" s="60" t="s">
        <v>171</v>
      </c>
      <c r="C63" s="51">
        <v>14</v>
      </c>
      <c r="D63" s="67" t="s">
        <v>257</v>
      </c>
      <c r="E63" s="47"/>
    </row>
    <row r="64" spans="1:5" ht="12.75">
      <c r="A64" s="48"/>
      <c r="B64" s="60"/>
      <c r="C64" s="51">
        <v>51</v>
      </c>
      <c r="D64" s="67" t="s">
        <v>270</v>
      </c>
      <c r="E64" s="47"/>
    </row>
    <row r="65" spans="1:5" ht="12.75">
      <c r="A65" s="79"/>
      <c r="B65" s="61" t="s">
        <v>4</v>
      </c>
      <c r="C65" s="52">
        <f>C62+C63+C64</f>
        <v>211</v>
      </c>
      <c r="D65" s="54"/>
      <c r="E65" s="50"/>
    </row>
    <row r="66" spans="1:5" ht="12.75">
      <c r="A66" s="55"/>
      <c r="B66" s="59"/>
      <c r="C66" s="56"/>
      <c r="D66" s="57"/>
      <c r="E66" s="58"/>
    </row>
    <row r="67" spans="1:5" ht="12.75">
      <c r="A67" s="46" t="s">
        <v>184</v>
      </c>
      <c r="B67" s="60" t="s">
        <v>0</v>
      </c>
      <c r="C67" s="51">
        <v>170</v>
      </c>
      <c r="D67" s="67" t="s">
        <v>185</v>
      </c>
      <c r="E67" s="62" t="s">
        <v>182</v>
      </c>
    </row>
    <row r="68" spans="1:5" ht="12.75">
      <c r="A68" s="48"/>
      <c r="B68" s="60" t="s">
        <v>171</v>
      </c>
      <c r="C68" s="51">
        <v>0</v>
      </c>
      <c r="D68" s="53"/>
      <c r="E68" s="47"/>
    </row>
    <row r="69" spans="1:5" ht="12.75">
      <c r="A69" s="79"/>
      <c r="B69" s="61" t="s">
        <v>4</v>
      </c>
      <c r="C69" s="52">
        <f>C67-C68</f>
        <v>170</v>
      </c>
      <c r="D69" s="54"/>
      <c r="E69" s="50"/>
    </row>
    <row r="70" spans="1:5" ht="12.75">
      <c r="A70" s="55"/>
      <c r="B70" s="59"/>
      <c r="C70" s="56"/>
      <c r="D70" s="57"/>
      <c r="E70" s="58"/>
    </row>
    <row r="71" spans="1:5" ht="12.75">
      <c r="A71" s="46" t="s">
        <v>176</v>
      </c>
      <c r="B71" s="60" t="s">
        <v>0</v>
      </c>
      <c r="C71" s="51">
        <v>251</v>
      </c>
      <c r="D71" s="67" t="s">
        <v>255</v>
      </c>
      <c r="E71" s="63" t="s">
        <v>177</v>
      </c>
    </row>
    <row r="72" spans="1:5" ht="12.75">
      <c r="A72" s="48"/>
      <c r="B72" s="60" t="s">
        <v>171</v>
      </c>
      <c r="C72" s="51">
        <v>0</v>
      </c>
      <c r="D72" s="67" t="s">
        <v>256</v>
      </c>
      <c r="E72" s="47"/>
    </row>
    <row r="73" spans="1:5" ht="12.75">
      <c r="A73" s="79"/>
      <c r="B73" s="61" t="s">
        <v>4</v>
      </c>
      <c r="C73" s="52">
        <f>C71-C72</f>
        <v>251</v>
      </c>
      <c r="D73" s="54"/>
      <c r="E73" s="50"/>
    </row>
    <row r="74" spans="1:5" ht="12.75">
      <c r="A74" s="55"/>
      <c r="B74" s="59"/>
      <c r="C74" s="56"/>
      <c r="D74" s="57"/>
      <c r="E74" s="58"/>
    </row>
    <row r="75" spans="1:6" ht="25.5">
      <c r="A75" s="46" t="s">
        <v>194</v>
      </c>
      <c r="B75" s="60" t="s">
        <v>0</v>
      </c>
      <c r="C75" s="51">
        <v>4</v>
      </c>
      <c r="D75" s="67" t="s">
        <v>192</v>
      </c>
      <c r="E75" s="63" t="s">
        <v>193</v>
      </c>
      <c r="F75" s="27" t="s">
        <v>195</v>
      </c>
    </row>
    <row r="76" spans="1:5" ht="12.75">
      <c r="A76" s="48"/>
      <c r="B76" s="60" t="s">
        <v>171</v>
      </c>
      <c r="C76" s="51">
        <v>0</v>
      </c>
      <c r="D76" s="53"/>
      <c r="E76" s="47"/>
    </row>
    <row r="77" spans="1:5" ht="12.75">
      <c r="A77" s="79"/>
      <c r="B77" s="61" t="s">
        <v>4</v>
      </c>
      <c r="C77" s="52">
        <f>C75-C76</f>
        <v>4</v>
      </c>
      <c r="D77" s="54"/>
      <c r="E77" s="50"/>
    </row>
    <row r="78" spans="1:5" ht="12.75">
      <c r="A78" s="55"/>
      <c r="B78" s="59"/>
      <c r="C78" s="56"/>
      <c r="D78" s="57"/>
      <c r="E78" s="58"/>
    </row>
    <row r="79" spans="1:6" ht="25.5">
      <c r="A79" s="46" t="s">
        <v>173</v>
      </c>
      <c r="B79" s="60" t="s">
        <v>0</v>
      </c>
      <c r="C79" s="51">
        <v>8</v>
      </c>
      <c r="D79" s="67" t="s">
        <v>192</v>
      </c>
      <c r="E79" s="63" t="s">
        <v>193</v>
      </c>
      <c r="F79" t="s">
        <v>195</v>
      </c>
    </row>
    <row r="80" spans="1:5" ht="12.75">
      <c r="A80" s="48"/>
      <c r="B80" s="60" t="s">
        <v>171</v>
      </c>
      <c r="C80" s="51"/>
      <c r="D80" s="53"/>
      <c r="E80" s="47"/>
    </row>
    <row r="81" spans="1:5" ht="12.75">
      <c r="A81" s="79"/>
      <c r="B81" s="61" t="s">
        <v>4</v>
      </c>
      <c r="C81" s="52">
        <f>C79+C80</f>
        <v>8</v>
      </c>
      <c r="D81" s="54"/>
      <c r="E81" s="50"/>
    </row>
    <row r="82" spans="1:5" ht="12.75">
      <c r="A82" s="55"/>
      <c r="B82" s="59"/>
      <c r="C82" s="56"/>
      <c r="D82" s="57"/>
      <c r="E82" s="58"/>
    </row>
    <row r="83" spans="1:5" ht="25.5">
      <c r="A83" s="46" t="s">
        <v>216</v>
      </c>
      <c r="B83" s="60" t="s">
        <v>0</v>
      </c>
      <c r="C83" s="51">
        <v>44</v>
      </c>
      <c r="D83" s="75" t="s">
        <v>217</v>
      </c>
      <c r="E83" s="63" t="s">
        <v>218</v>
      </c>
    </row>
    <row r="84" spans="1:5" ht="12.75">
      <c r="A84" s="48"/>
      <c r="B84" s="60" t="s">
        <v>171</v>
      </c>
      <c r="C84" s="51">
        <v>0</v>
      </c>
      <c r="D84" s="53"/>
      <c r="E84" s="47"/>
    </row>
    <row r="85" spans="1:5" ht="12.75">
      <c r="A85" s="49"/>
      <c r="B85" s="61" t="s">
        <v>4</v>
      </c>
      <c r="C85" s="52">
        <f>C83-C84</f>
        <v>44</v>
      </c>
      <c r="D85" s="54"/>
      <c r="E85" s="50"/>
    </row>
    <row r="86" spans="1:5" ht="12.75">
      <c r="A86" s="55"/>
      <c r="B86" s="59"/>
      <c r="C86" s="56"/>
      <c r="D86" s="57"/>
      <c r="E86" s="58"/>
    </row>
    <row r="87" spans="1:5" ht="25.5">
      <c r="A87" s="46" t="s">
        <v>266</v>
      </c>
      <c r="B87" s="60" t="s">
        <v>0</v>
      </c>
      <c r="C87" s="51">
        <v>13000</v>
      </c>
      <c r="D87" s="75" t="s">
        <v>267</v>
      </c>
      <c r="E87" s="63" t="s">
        <v>268</v>
      </c>
    </row>
    <row r="88" spans="1:5" ht="12.75">
      <c r="A88" s="48"/>
      <c r="B88" s="60" t="s">
        <v>171</v>
      </c>
      <c r="C88" s="51">
        <v>0</v>
      </c>
      <c r="D88" s="53"/>
      <c r="E88" s="47"/>
    </row>
    <row r="89" spans="1:5" ht="12.75">
      <c r="A89" s="49"/>
      <c r="B89" s="61" t="s">
        <v>4</v>
      </c>
      <c r="C89" s="52">
        <f>C87-C88</f>
        <v>13000</v>
      </c>
      <c r="D89" s="54"/>
      <c r="E89" s="50"/>
    </row>
  </sheetData>
  <sheetProtection/>
  <mergeCells count="3">
    <mergeCell ref="B3:C3"/>
    <mergeCell ref="D4:E4"/>
    <mergeCell ref="D41:E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PageLayoutView="0" workbookViewId="0" topLeftCell="A13">
      <selection activeCell="H28" sqref="H28:H30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8.2812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320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'Aprile ''11'!C41</f>
        <v>175.22000000000082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7" ht="12.75">
      <c r="A5" s="11">
        <v>40664</v>
      </c>
      <c r="B5" s="3"/>
      <c r="C5" s="3"/>
      <c r="D5" s="30"/>
      <c r="E5" s="30"/>
      <c r="F5" s="73"/>
      <c r="G5" s="73"/>
    </row>
    <row r="6" spans="1:7" ht="12.75">
      <c r="A6" s="11">
        <v>40665</v>
      </c>
      <c r="B6" s="70"/>
      <c r="C6" s="39"/>
      <c r="D6" s="30"/>
      <c r="E6" s="30"/>
      <c r="F6" s="73"/>
      <c r="G6" s="73"/>
    </row>
    <row r="7" spans="1:7" ht="12.75">
      <c r="A7" s="11">
        <v>40666</v>
      </c>
      <c r="B7" s="70"/>
      <c r="C7" s="39">
        <v>-113.7</v>
      </c>
      <c r="D7" s="30" t="s">
        <v>322</v>
      </c>
      <c r="E7" s="30"/>
      <c r="F7" s="73"/>
      <c r="G7" s="73"/>
    </row>
    <row r="8" spans="1:7" ht="12.75">
      <c r="A8" s="11">
        <v>40667</v>
      </c>
      <c r="B8" s="70"/>
      <c r="C8" s="39"/>
      <c r="D8" s="30"/>
      <c r="E8" s="30"/>
      <c r="F8" s="73"/>
      <c r="G8" s="73"/>
    </row>
    <row r="9" spans="1:7" ht="12.75">
      <c r="A9" s="11">
        <v>40668</v>
      </c>
      <c r="B9" s="70"/>
      <c r="C9" s="39"/>
      <c r="D9" s="30"/>
      <c r="E9" s="30"/>
      <c r="F9" s="73"/>
      <c r="G9" s="73"/>
    </row>
    <row r="10" spans="1:5" ht="25.5">
      <c r="A10" s="11">
        <v>40669</v>
      </c>
      <c r="B10" s="3"/>
      <c r="C10" s="39">
        <v>-5</v>
      </c>
      <c r="D10" s="77" t="s">
        <v>324</v>
      </c>
      <c r="E10" s="86"/>
    </row>
    <row r="11" spans="1:5" ht="12.75">
      <c r="A11" s="11">
        <v>40669</v>
      </c>
      <c r="B11" s="3">
        <v>1500</v>
      </c>
      <c r="C11" s="39"/>
      <c r="D11" s="38" t="s">
        <v>323</v>
      </c>
      <c r="E11" s="85"/>
    </row>
    <row r="12" spans="1:5" ht="12.75">
      <c r="A12" s="11">
        <v>40670</v>
      </c>
      <c r="B12" s="3"/>
      <c r="C12" s="39"/>
      <c r="D12" s="30"/>
      <c r="E12" s="30"/>
    </row>
    <row r="13" spans="1:5" ht="12.75">
      <c r="A13" s="11">
        <v>40671</v>
      </c>
      <c r="B13" s="3"/>
      <c r="C13" s="39"/>
      <c r="D13" s="30"/>
      <c r="E13" s="30"/>
    </row>
    <row r="14" spans="1:5" ht="12.75">
      <c r="A14" s="11">
        <v>40672</v>
      </c>
      <c r="B14" s="3"/>
      <c r="C14" s="39"/>
      <c r="D14" s="77"/>
      <c r="E14" s="30"/>
    </row>
    <row r="15" spans="1:5" ht="12.75">
      <c r="A15" s="11">
        <v>40673</v>
      </c>
      <c r="B15" s="3"/>
      <c r="C15" s="39"/>
      <c r="D15" s="77"/>
      <c r="E15" s="30"/>
    </row>
    <row r="16" spans="1:5" ht="12.75">
      <c r="A16" s="11">
        <v>40674</v>
      </c>
      <c r="B16" s="3"/>
      <c r="C16" s="39"/>
      <c r="D16" s="30"/>
      <c r="E16" s="80"/>
    </row>
    <row r="17" spans="1:5" ht="12.75">
      <c r="A17" s="11">
        <v>40675</v>
      </c>
      <c r="B17" s="3"/>
      <c r="C17" s="39"/>
      <c r="D17" s="30"/>
      <c r="E17" s="80"/>
    </row>
    <row r="18" spans="1:5" ht="12.75">
      <c r="A18" s="11">
        <v>40676</v>
      </c>
      <c r="B18" s="3"/>
      <c r="C18" s="39">
        <v>-44.97</v>
      </c>
      <c r="D18" s="30" t="s">
        <v>327</v>
      </c>
      <c r="E18" s="80"/>
    </row>
    <row r="19" spans="1:5" ht="12.75">
      <c r="A19" s="11">
        <v>40677</v>
      </c>
      <c r="B19" s="3"/>
      <c r="C19" s="39"/>
      <c r="D19" s="30"/>
      <c r="E19" s="30"/>
    </row>
    <row r="20" spans="1:5" ht="12.75">
      <c r="A20" s="11">
        <v>40678</v>
      </c>
      <c r="B20" s="3"/>
      <c r="C20" s="39"/>
      <c r="D20" s="30"/>
      <c r="E20" s="30"/>
    </row>
    <row r="21" spans="1:5" ht="12.75">
      <c r="A21" s="11">
        <v>40679</v>
      </c>
      <c r="B21" s="3"/>
      <c r="C21" s="39">
        <v>-26</v>
      </c>
      <c r="D21" s="30" t="s">
        <v>325</v>
      </c>
      <c r="E21" s="80"/>
    </row>
    <row r="22" spans="1:5" ht="12.75">
      <c r="A22" s="11">
        <v>40679</v>
      </c>
      <c r="B22" s="3"/>
      <c r="C22" s="39">
        <v>-30</v>
      </c>
      <c r="D22" s="30" t="s">
        <v>326</v>
      </c>
      <c r="E22" s="80"/>
    </row>
    <row r="23" spans="1:5" ht="12.75">
      <c r="A23" s="11">
        <v>40680</v>
      </c>
      <c r="B23" s="3"/>
      <c r="C23" s="39">
        <v>-118.76</v>
      </c>
      <c r="D23" s="30" t="s">
        <v>328</v>
      </c>
      <c r="E23" s="30"/>
    </row>
    <row r="24" spans="1:5" ht="12.75">
      <c r="A24" s="11">
        <v>40680</v>
      </c>
      <c r="B24" s="3"/>
      <c r="C24" s="39">
        <v>-12</v>
      </c>
      <c r="D24" s="30" t="s">
        <v>326</v>
      </c>
      <c r="E24" s="30"/>
    </row>
    <row r="25" spans="1:5" ht="12.75">
      <c r="A25" s="11">
        <v>40681</v>
      </c>
      <c r="B25" s="3"/>
      <c r="C25" s="39">
        <v>-20</v>
      </c>
      <c r="D25" s="30" t="s">
        <v>326</v>
      </c>
      <c r="E25" s="30"/>
    </row>
    <row r="26" spans="1:5" ht="12.75">
      <c r="A26" s="11">
        <v>40681</v>
      </c>
      <c r="B26" s="3"/>
      <c r="C26" s="39">
        <v>-18.3</v>
      </c>
      <c r="D26" s="30" t="s">
        <v>329</v>
      </c>
      <c r="E26" s="30"/>
    </row>
    <row r="27" spans="1:5" ht="12.75">
      <c r="A27" s="11">
        <v>40681</v>
      </c>
      <c r="B27" s="3"/>
      <c r="C27" s="39">
        <v>-102.2</v>
      </c>
      <c r="D27" s="30" t="s">
        <v>330</v>
      </c>
      <c r="E27" s="30"/>
    </row>
    <row r="28" spans="1:5" ht="12.75">
      <c r="A28" s="11">
        <v>40681</v>
      </c>
      <c r="B28" s="3"/>
      <c r="C28" s="39">
        <v>-3.9</v>
      </c>
      <c r="D28" s="30" t="s">
        <v>331</v>
      </c>
      <c r="E28" s="30"/>
    </row>
    <row r="29" spans="1:5" ht="12.75">
      <c r="A29" s="11">
        <v>40681</v>
      </c>
      <c r="B29" s="3"/>
      <c r="C29" s="39">
        <v>-3.9</v>
      </c>
      <c r="D29" s="30" t="s">
        <v>299</v>
      </c>
      <c r="E29" s="30"/>
    </row>
    <row r="30" spans="1:5" ht="12.75">
      <c r="A30" s="11">
        <v>40682</v>
      </c>
      <c r="B30" s="3"/>
      <c r="C30" s="39">
        <v>-16</v>
      </c>
      <c r="D30" s="30" t="s">
        <v>326</v>
      </c>
      <c r="E30" s="30"/>
    </row>
    <row r="31" spans="1:5" ht="12.75">
      <c r="A31" s="11">
        <v>40683</v>
      </c>
      <c r="B31" s="3"/>
      <c r="C31" s="39">
        <v>-31</v>
      </c>
      <c r="D31" s="30" t="s">
        <v>336</v>
      </c>
      <c r="E31" s="30"/>
    </row>
    <row r="32" spans="1:5" ht="12.75">
      <c r="A32" s="11">
        <v>40683</v>
      </c>
      <c r="B32" s="3"/>
      <c r="C32" s="39">
        <v>-12.5</v>
      </c>
      <c r="D32" s="30" t="s">
        <v>337</v>
      </c>
      <c r="E32" s="30"/>
    </row>
    <row r="33" spans="1:5" ht="12.75">
      <c r="A33" s="11">
        <v>40683</v>
      </c>
      <c r="B33" s="3"/>
      <c r="C33" s="39">
        <v>-85.8</v>
      </c>
      <c r="D33" s="30" t="s">
        <v>335</v>
      </c>
      <c r="E33" s="30"/>
    </row>
    <row r="34" spans="1:5" ht="12.75">
      <c r="A34" s="11">
        <v>40684</v>
      </c>
      <c r="B34" s="3"/>
      <c r="C34" s="39"/>
      <c r="D34" s="30"/>
      <c r="E34" s="30"/>
    </row>
    <row r="35" spans="1:6" ht="12.75">
      <c r="A35" s="11">
        <v>40685</v>
      </c>
      <c r="B35" s="3"/>
      <c r="C35" s="39"/>
      <c r="D35" s="30"/>
      <c r="E35" s="80"/>
      <c r="F35" s="73"/>
    </row>
    <row r="36" spans="1:6" ht="12.75">
      <c r="A36" s="11">
        <v>40686</v>
      </c>
      <c r="B36" s="3"/>
      <c r="C36" s="39">
        <v>-59.11</v>
      </c>
      <c r="D36" s="30" t="s">
        <v>338</v>
      </c>
      <c r="E36" s="80"/>
      <c r="F36" s="73"/>
    </row>
    <row r="37" spans="1:5" ht="12.75">
      <c r="A37" s="11">
        <v>40686</v>
      </c>
      <c r="B37" s="3"/>
      <c r="C37" s="39">
        <v>-422.1</v>
      </c>
      <c r="D37" s="30" t="s">
        <v>339</v>
      </c>
      <c r="E37" s="30"/>
    </row>
    <row r="38" spans="1:5" ht="12.75">
      <c r="A38" s="11">
        <v>40686</v>
      </c>
      <c r="B38" s="3"/>
      <c r="C38" s="39">
        <v>-220</v>
      </c>
      <c r="D38" s="30" t="s">
        <v>340</v>
      </c>
      <c r="E38" s="30"/>
    </row>
    <row r="39" spans="1:5" ht="12.75">
      <c r="A39" s="11">
        <v>40687</v>
      </c>
      <c r="B39" s="3"/>
      <c r="C39" s="39"/>
      <c r="D39" s="38"/>
      <c r="E39" s="30"/>
    </row>
    <row r="40" spans="1:5" ht="12.75">
      <c r="A40" s="11">
        <v>40688</v>
      </c>
      <c r="B40" s="3"/>
      <c r="C40" s="39"/>
      <c r="D40" s="30"/>
      <c r="E40" s="80"/>
    </row>
    <row r="41" spans="1:5" ht="12.75">
      <c r="A41" s="11">
        <v>40689</v>
      </c>
      <c r="B41" s="3"/>
      <c r="C41" s="39"/>
      <c r="D41" s="30"/>
      <c r="E41" s="30"/>
    </row>
    <row r="42" spans="1:5" ht="12.75">
      <c r="A42" s="11">
        <v>40690</v>
      </c>
      <c r="B42" s="3"/>
      <c r="C42" s="39"/>
      <c r="D42" s="30"/>
      <c r="E42" s="30"/>
    </row>
    <row r="43" spans="1:5" ht="12.75">
      <c r="A43" s="11">
        <v>40691</v>
      </c>
      <c r="B43" s="3"/>
      <c r="C43" s="39"/>
      <c r="D43" s="30"/>
      <c r="E43" s="30"/>
    </row>
    <row r="44" spans="1:5" ht="12.75">
      <c r="A44" s="11">
        <v>40692</v>
      </c>
      <c r="B44" s="3"/>
      <c r="C44" s="39"/>
      <c r="D44" s="30"/>
      <c r="E44" s="30"/>
    </row>
    <row r="45" spans="1:5" ht="12.75">
      <c r="A45" s="11">
        <v>40693</v>
      </c>
      <c r="B45" s="3"/>
      <c r="C45" s="39"/>
      <c r="D45" s="30"/>
      <c r="E45" s="30"/>
    </row>
    <row r="46" spans="1:8" ht="12.75">
      <c r="A46" s="11">
        <v>40694</v>
      </c>
      <c r="B46" s="3"/>
      <c r="C46" s="39">
        <v>-135</v>
      </c>
      <c r="D46" s="30" t="s">
        <v>341</v>
      </c>
      <c r="E46" s="30"/>
      <c r="H46" s="72"/>
    </row>
    <row r="47" spans="1:7" ht="15.75">
      <c r="A47" s="3" t="s">
        <v>57</v>
      </c>
      <c r="B47" s="21"/>
      <c r="C47" s="21">
        <f>B3+SUM(C5:C10)+B11+SUM(C12:C46)</f>
        <v>194.98000000000093</v>
      </c>
      <c r="D47" s="348"/>
      <c r="E47" s="348"/>
      <c r="G47" s="27"/>
    </row>
    <row r="48" spans="5:8" ht="12.75">
      <c r="E48" s="73"/>
      <c r="H48" s="26"/>
    </row>
    <row r="49" spans="2:8" s="27" customFormat="1" ht="12.75">
      <c r="B49" s="27" t="s">
        <v>155</v>
      </c>
      <c r="C49" s="83">
        <v>196.03</v>
      </c>
      <c r="D49" s="83"/>
      <c r="E49" s="83"/>
      <c r="F49" s="83"/>
      <c r="H49" s="83"/>
    </row>
    <row r="50" spans="2:6" s="27" customFormat="1" ht="12.75">
      <c r="B50" s="6" t="s">
        <v>156</v>
      </c>
      <c r="C50" s="14">
        <f>C49-C47</f>
        <v>1.0499999999990735</v>
      </c>
      <c r="D50" s="83"/>
      <c r="E50" s="83"/>
      <c r="F50" s="83"/>
    </row>
    <row r="51" spans="1:6" ht="12.75">
      <c r="A51" s="42"/>
      <c r="B51" s="42"/>
      <c r="D51" s="26"/>
      <c r="E51" s="83"/>
      <c r="F51" s="26"/>
    </row>
    <row r="52" spans="5:8" ht="12.75">
      <c r="E52" s="73"/>
      <c r="F52" s="73"/>
      <c r="H52" s="73"/>
    </row>
    <row r="53" spans="5:8" ht="12.75">
      <c r="E53" s="78"/>
      <c r="H53" s="73"/>
    </row>
    <row r="54" spans="1:8" ht="12.75">
      <c r="A54" s="64" t="s">
        <v>168</v>
      </c>
      <c r="B54" s="65"/>
      <c r="C54" s="44" t="s">
        <v>172</v>
      </c>
      <c r="D54" s="45" t="s">
        <v>1</v>
      </c>
      <c r="E54" s="45" t="s">
        <v>169</v>
      </c>
      <c r="G54" s="26"/>
      <c r="H54" s="26"/>
    </row>
    <row r="55" spans="1:8" ht="12.75">
      <c r="A55" s="55"/>
      <c r="B55" s="59"/>
      <c r="C55" s="56"/>
      <c r="D55" s="57"/>
      <c r="E55" s="58"/>
      <c r="G55" s="26"/>
      <c r="H55" s="74"/>
    </row>
    <row r="56" spans="1:8" ht="12.75">
      <c r="A56" s="46" t="s">
        <v>170</v>
      </c>
      <c r="B56" s="60" t="s">
        <v>0</v>
      </c>
      <c r="C56" s="51">
        <v>290</v>
      </c>
      <c r="D56" s="69">
        <v>2009</v>
      </c>
      <c r="E56" s="47"/>
      <c r="H56" s="26"/>
    </row>
    <row r="57" spans="1:8" ht="12.75">
      <c r="A57" s="48"/>
      <c r="B57" s="60" t="s">
        <v>171</v>
      </c>
      <c r="C57" s="51">
        <v>0</v>
      </c>
      <c r="D57" s="53"/>
      <c r="E57" s="47"/>
      <c r="H57" s="26"/>
    </row>
    <row r="58" spans="1:8" ht="12.75">
      <c r="A58" s="79"/>
      <c r="B58" s="61" t="s">
        <v>4</v>
      </c>
      <c r="C58" s="52">
        <f>C56-C57</f>
        <v>290</v>
      </c>
      <c r="D58" s="54"/>
      <c r="E58" s="50"/>
      <c r="H58" s="74"/>
    </row>
    <row r="59" spans="1:5" ht="12.75">
      <c r="A59" s="55"/>
      <c r="B59" s="59"/>
      <c r="C59" s="56"/>
      <c r="D59" s="57"/>
      <c r="E59" s="58"/>
    </row>
    <row r="60" spans="1:5" ht="12.75">
      <c r="A60" s="46" t="s">
        <v>174</v>
      </c>
      <c r="B60" s="60" t="s">
        <v>0</v>
      </c>
      <c r="C60" s="51">
        <v>40</v>
      </c>
      <c r="D60" s="67" t="s">
        <v>253</v>
      </c>
      <c r="E60" s="62" t="s">
        <v>182</v>
      </c>
    </row>
    <row r="61" spans="1:5" ht="12.75">
      <c r="A61" s="48"/>
      <c r="B61" s="60" t="s">
        <v>171</v>
      </c>
      <c r="C61" s="51">
        <v>35.6</v>
      </c>
      <c r="D61" s="67" t="s">
        <v>252</v>
      </c>
      <c r="E61" s="47"/>
    </row>
    <row r="62" spans="1:6" ht="38.25">
      <c r="A62" s="79"/>
      <c r="B62" s="61" t="s">
        <v>4</v>
      </c>
      <c r="C62" s="52">
        <f>C60-C61</f>
        <v>4.399999999999999</v>
      </c>
      <c r="D62" s="81" t="s">
        <v>282</v>
      </c>
      <c r="E62" s="50"/>
      <c r="F62" s="82" t="s">
        <v>283</v>
      </c>
    </row>
    <row r="63" spans="1:5" ht="12.75">
      <c r="A63" s="55"/>
      <c r="B63" s="59"/>
      <c r="C63" s="56"/>
      <c r="D63" s="57"/>
      <c r="E63" s="58"/>
    </row>
    <row r="64" spans="1:5" ht="12.75">
      <c r="A64" s="46" t="s">
        <v>175</v>
      </c>
      <c r="B64" s="60" t="s">
        <v>0</v>
      </c>
      <c r="C64" s="51">
        <v>35.9</v>
      </c>
      <c r="D64" s="68" t="s">
        <v>180</v>
      </c>
      <c r="E64" s="62" t="s">
        <v>148</v>
      </c>
    </row>
    <row r="65" spans="1:5" ht="12.75">
      <c r="A65" s="48"/>
      <c r="B65" s="60" t="s">
        <v>171</v>
      </c>
      <c r="C65" s="51">
        <v>0</v>
      </c>
      <c r="D65" s="53"/>
      <c r="E65" s="47"/>
    </row>
    <row r="66" spans="1:5" ht="12.75">
      <c r="A66" s="79"/>
      <c r="B66" s="61" t="s">
        <v>4</v>
      </c>
      <c r="C66" s="52">
        <f>C64-C65</f>
        <v>35.9</v>
      </c>
      <c r="D66" s="54"/>
      <c r="E66" s="50"/>
    </row>
    <row r="67" spans="1:5" ht="12.75">
      <c r="A67" s="55"/>
      <c r="B67" s="59"/>
      <c r="C67" s="56"/>
      <c r="D67" s="57"/>
      <c r="E67" s="58"/>
    </row>
    <row r="68" spans="1:5" ht="12.75">
      <c r="A68" s="46" t="s">
        <v>173</v>
      </c>
      <c r="B68" s="60" t="s">
        <v>0</v>
      </c>
      <c r="C68" s="51">
        <v>146</v>
      </c>
      <c r="D68" s="67" t="s">
        <v>181</v>
      </c>
      <c r="E68" s="63" t="s">
        <v>258</v>
      </c>
    </row>
    <row r="69" spans="1:5" ht="12.75">
      <c r="A69" s="48"/>
      <c r="B69" s="60" t="s">
        <v>171</v>
      </c>
      <c r="C69" s="51">
        <v>14</v>
      </c>
      <c r="D69" s="67" t="s">
        <v>257</v>
      </c>
      <c r="E69" s="47"/>
    </row>
    <row r="70" spans="1:5" ht="12.75">
      <c r="A70" s="48"/>
      <c r="B70" s="60"/>
      <c r="C70" s="51">
        <v>51</v>
      </c>
      <c r="D70" s="67" t="s">
        <v>270</v>
      </c>
      <c r="E70" s="47"/>
    </row>
    <row r="71" spans="1:5" ht="12.75">
      <c r="A71" s="79"/>
      <c r="B71" s="61" t="s">
        <v>4</v>
      </c>
      <c r="C71" s="52">
        <f>C68+C69+C70</f>
        <v>211</v>
      </c>
      <c r="D71" s="54"/>
      <c r="E71" s="50"/>
    </row>
    <row r="72" spans="1:5" ht="12.75">
      <c r="A72" s="55"/>
      <c r="B72" s="59"/>
      <c r="C72" s="56"/>
      <c r="D72" s="57"/>
      <c r="E72" s="58"/>
    </row>
    <row r="73" spans="1:5" ht="12.75">
      <c r="A73" s="46" t="s">
        <v>184</v>
      </c>
      <c r="B73" s="60" t="s">
        <v>0</v>
      </c>
      <c r="C73" s="51">
        <v>170</v>
      </c>
      <c r="D73" s="67" t="s">
        <v>185</v>
      </c>
      <c r="E73" s="62" t="s">
        <v>182</v>
      </c>
    </row>
    <row r="74" spans="1:5" ht="12.75">
      <c r="A74" s="48"/>
      <c r="B74" s="60" t="s">
        <v>171</v>
      </c>
      <c r="C74" s="51">
        <v>0</v>
      </c>
      <c r="D74" s="53"/>
      <c r="E74" s="47"/>
    </row>
    <row r="75" spans="1:5" ht="12.75">
      <c r="A75" s="79"/>
      <c r="B75" s="61" t="s">
        <v>4</v>
      </c>
      <c r="C75" s="52">
        <f>C73-C74</f>
        <v>170</v>
      </c>
      <c r="D75" s="54"/>
      <c r="E75" s="50"/>
    </row>
    <row r="76" spans="1:5" ht="12.75">
      <c r="A76" s="55"/>
      <c r="B76" s="59"/>
      <c r="C76" s="56"/>
      <c r="D76" s="57"/>
      <c r="E76" s="58"/>
    </row>
    <row r="77" spans="1:5" ht="12.75">
      <c r="A77" s="46" t="s">
        <v>176</v>
      </c>
      <c r="B77" s="60" t="s">
        <v>0</v>
      </c>
      <c r="C77" s="51">
        <v>251</v>
      </c>
      <c r="D77" s="67" t="s">
        <v>255</v>
      </c>
      <c r="E77" s="63" t="s">
        <v>177</v>
      </c>
    </row>
    <row r="78" spans="1:5" ht="12.75">
      <c r="A78" s="48"/>
      <c r="B78" s="60" t="s">
        <v>171</v>
      </c>
      <c r="C78" s="51">
        <v>0</v>
      </c>
      <c r="D78" s="67" t="s">
        <v>256</v>
      </c>
      <c r="E78" s="47"/>
    </row>
    <row r="79" spans="1:5" ht="12.75">
      <c r="A79" s="79"/>
      <c r="B79" s="61" t="s">
        <v>4</v>
      </c>
      <c r="C79" s="52">
        <f>C77-C78</f>
        <v>251</v>
      </c>
      <c r="D79" s="54"/>
      <c r="E79" s="50"/>
    </row>
    <row r="80" spans="1:5" ht="12.75">
      <c r="A80" s="55"/>
      <c r="B80" s="59"/>
      <c r="C80" s="56"/>
      <c r="D80" s="57"/>
      <c r="E80" s="58"/>
    </row>
    <row r="81" spans="1:6" ht="25.5">
      <c r="A81" s="46" t="s">
        <v>194</v>
      </c>
      <c r="B81" s="60" t="s">
        <v>0</v>
      </c>
      <c r="C81" s="51">
        <v>4</v>
      </c>
      <c r="D81" s="67" t="s">
        <v>192</v>
      </c>
      <c r="E81" s="63" t="s">
        <v>193</v>
      </c>
      <c r="F81" s="27" t="s">
        <v>195</v>
      </c>
    </row>
    <row r="82" spans="1:5" ht="12.75">
      <c r="A82" s="48"/>
      <c r="B82" s="60" t="s">
        <v>171</v>
      </c>
      <c r="C82" s="51">
        <v>0</v>
      </c>
      <c r="D82" s="53"/>
      <c r="E82" s="47"/>
    </row>
    <row r="83" spans="1:5" ht="12.75">
      <c r="A83" s="79"/>
      <c r="B83" s="61" t="s">
        <v>4</v>
      </c>
      <c r="C83" s="52">
        <f>C81-C82</f>
        <v>4</v>
      </c>
      <c r="D83" s="54"/>
      <c r="E83" s="50"/>
    </row>
    <row r="84" spans="1:5" ht="12.75">
      <c r="A84" s="55"/>
      <c r="B84" s="59"/>
      <c r="C84" s="56"/>
      <c r="D84" s="57"/>
      <c r="E84" s="58"/>
    </row>
    <row r="85" spans="1:6" ht="25.5">
      <c r="A85" s="46" t="s">
        <v>173</v>
      </c>
      <c r="B85" s="60" t="s">
        <v>0</v>
      </c>
      <c r="C85" s="51">
        <v>8</v>
      </c>
      <c r="D85" s="67" t="s">
        <v>192</v>
      </c>
      <c r="E85" s="63" t="s">
        <v>193</v>
      </c>
      <c r="F85" t="s">
        <v>195</v>
      </c>
    </row>
    <row r="86" spans="1:5" ht="12.75">
      <c r="A86" s="48"/>
      <c r="B86" s="60" t="s">
        <v>171</v>
      </c>
      <c r="C86" s="51"/>
      <c r="D86" s="53"/>
      <c r="E86" s="47"/>
    </row>
    <row r="87" spans="1:5" ht="12.75">
      <c r="A87" s="79"/>
      <c r="B87" s="61" t="s">
        <v>4</v>
      </c>
      <c r="C87" s="52">
        <f>C85+C86</f>
        <v>8</v>
      </c>
      <c r="D87" s="54"/>
      <c r="E87" s="50"/>
    </row>
    <row r="88" spans="1:5" ht="12.75">
      <c r="A88" s="55"/>
      <c r="B88" s="59"/>
      <c r="C88" s="56"/>
      <c r="D88" s="57"/>
      <c r="E88" s="58"/>
    </row>
    <row r="89" spans="1:5" ht="25.5">
      <c r="A89" s="46" t="s">
        <v>216</v>
      </c>
      <c r="B89" s="60" t="s">
        <v>0</v>
      </c>
      <c r="C89" s="51">
        <v>44</v>
      </c>
      <c r="D89" s="75" t="s">
        <v>217</v>
      </c>
      <c r="E89" s="63" t="s">
        <v>218</v>
      </c>
    </row>
    <row r="90" spans="1:5" ht="12.75">
      <c r="A90" s="48"/>
      <c r="B90" s="60" t="s">
        <v>171</v>
      </c>
      <c r="C90" s="51">
        <v>0</v>
      </c>
      <c r="D90" s="53"/>
      <c r="E90" s="47"/>
    </row>
    <row r="91" spans="1:5" ht="12.75">
      <c r="A91" s="49"/>
      <c r="B91" s="61" t="s">
        <v>4</v>
      </c>
      <c r="C91" s="52">
        <f>C89-C90</f>
        <v>44</v>
      </c>
      <c r="D91" s="54"/>
      <c r="E91" s="50"/>
    </row>
    <row r="92" spans="1:5" ht="12.75">
      <c r="A92" s="55"/>
      <c r="B92" s="59"/>
      <c r="C92" s="56"/>
      <c r="D92" s="57"/>
      <c r="E92" s="58"/>
    </row>
    <row r="93" spans="1:5" ht="25.5">
      <c r="A93" s="46" t="s">
        <v>266</v>
      </c>
      <c r="B93" s="60" t="s">
        <v>0</v>
      </c>
      <c r="C93" s="51">
        <v>13000</v>
      </c>
      <c r="D93" s="75" t="s">
        <v>267</v>
      </c>
      <c r="E93" s="63" t="s">
        <v>268</v>
      </c>
    </row>
    <row r="94" spans="1:5" ht="12.75">
      <c r="A94" s="48"/>
      <c r="B94" s="60" t="s">
        <v>171</v>
      </c>
      <c r="C94" s="51">
        <v>0</v>
      </c>
      <c r="D94" s="53"/>
      <c r="E94" s="47"/>
    </row>
    <row r="95" spans="1:5" ht="12.75">
      <c r="A95" s="49"/>
      <c r="B95" s="61" t="s">
        <v>4</v>
      </c>
      <c r="C95" s="52">
        <f>C93-C94</f>
        <v>13000</v>
      </c>
      <c r="D95" s="54"/>
      <c r="E95" s="50"/>
    </row>
  </sheetData>
  <sheetProtection/>
  <mergeCells count="3">
    <mergeCell ref="B3:C3"/>
    <mergeCell ref="D4:E4"/>
    <mergeCell ref="D47:E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5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13">
      <selection activeCell="D30" sqref="D30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57.57421875" style="16" customWidth="1"/>
    <col min="5" max="5" width="37.42187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321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'Maggio ''11'!C47</f>
        <v>194.98000000000093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7" ht="12.75">
      <c r="A5" s="11">
        <v>40695</v>
      </c>
      <c r="B5" s="3"/>
      <c r="C5" s="3"/>
      <c r="D5" s="30"/>
      <c r="E5" s="30"/>
      <c r="F5" s="73"/>
      <c r="G5" s="73"/>
    </row>
    <row r="6" spans="1:7" ht="12.75">
      <c r="A6" s="11">
        <v>40696</v>
      </c>
      <c r="B6" s="70"/>
      <c r="C6" s="39"/>
      <c r="D6" s="30"/>
      <c r="E6" s="30"/>
      <c r="F6" s="73"/>
      <c r="G6" s="73"/>
    </row>
    <row r="7" spans="1:7" ht="12.75">
      <c r="A7" s="11">
        <v>40697</v>
      </c>
      <c r="B7" s="70"/>
      <c r="C7" s="39"/>
      <c r="D7" s="30"/>
      <c r="E7" s="30"/>
      <c r="F7" s="73"/>
      <c r="G7" s="73"/>
    </row>
    <row r="8" spans="1:7" ht="12.75">
      <c r="A8" s="11">
        <v>40698</v>
      </c>
      <c r="B8" s="70"/>
      <c r="C8" s="39"/>
      <c r="D8" s="30"/>
      <c r="E8" s="30"/>
      <c r="F8" s="73"/>
      <c r="G8" s="73"/>
    </row>
    <row r="9" spans="1:7" ht="12.75">
      <c r="A9" s="11">
        <v>40699</v>
      </c>
      <c r="B9" s="70"/>
      <c r="C9" s="39"/>
      <c r="D9" s="30"/>
      <c r="E9" s="30"/>
      <c r="F9" s="73"/>
      <c r="G9" s="73"/>
    </row>
    <row r="10" spans="1:5" ht="12.75">
      <c r="A10" s="11">
        <v>40700</v>
      </c>
      <c r="B10" s="3"/>
      <c r="C10" s="39"/>
      <c r="D10" s="30"/>
      <c r="E10" s="84"/>
    </row>
    <row r="11" spans="1:5" ht="12.75">
      <c r="A11" s="11">
        <v>40701</v>
      </c>
      <c r="B11" s="3"/>
      <c r="C11" s="39"/>
      <c r="D11" s="30"/>
      <c r="E11" s="30"/>
    </row>
    <row r="12" spans="1:5" ht="12.75">
      <c r="A12" s="11">
        <v>40702</v>
      </c>
      <c r="B12" s="3"/>
      <c r="C12" s="39"/>
      <c r="D12" s="30"/>
      <c r="E12" s="30"/>
    </row>
    <row r="13" spans="1:5" ht="12.75">
      <c r="A13" s="11">
        <v>40703</v>
      </c>
      <c r="B13" s="3"/>
      <c r="C13" s="39"/>
      <c r="D13" s="77"/>
      <c r="E13" s="30"/>
    </row>
    <row r="14" spans="1:5" ht="12.75">
      <c r="A14" s="11">
        <v>40704</v>
      </c>
      <c r="B14" s="3"/>
      <c r="C14" s="39"/>
      <c r="D14" s="77"/>
      <c r="E14" s="30"/>
    </row>
    <row r="15" spans="1:5" ht="12.75">
      <c r="A15" s="11">
        <v>40705</v>
      </c>
      <c r="B15" s="3"/>
      <c r="C15" s="39"/>
      <c r="D15" s="30"/>
      <c r="E15" s="80"/>
    </row>
    <row r="16" spans="1:5" ht="12.75">
      <c r="A16" s="11">
        <v>40706</v>
      </c>
      <c r="B16" s="3"/>
      <c r="C16" s="39"/>
      <c r="D16" s="30"/>
      <c r="E16" s="80"/>
    </row>
    <row r="17" spans="1:5" ht="12.75">
      <c r="A17" s="11">
        <v>40707</v>
      </c>
      <c r="B17" s="3"/>
      <c r="C17" s="39"/>
      <c r="D17" s="30"/>
      <c r="E17" s="80"/>
    </row>
    <row r="18" spans="1:5" ht="12.75">
      <c r="A18" s="11">
        <v>40708</v>
      </c>
      <c r="B18" s="3"/>
      <c r="C18" s="39"/>
      <c r="D18" s="30"/>
      <c r="E18" s="30"/>
    </row>
    <row r="19" spans="1:5" ht="12.75">
      <c r="A19" s="11">
        <v>40709</v>
      </c>
      <c r="B19" s="3"/>
      <c r="C19" s="39">
        <v>-6.42</v>
      </c>
      <c r="D19" s="30" t="s">
        <v>342</v>
      </c>
      <c r="E19" s="30"/>
    </row>
    <row r="20" spans="1:5" ht="12.75">
      <c r="A20" s="11">
        <v>40709</v>
      </c>
      <c r="B20" s="3">
        <v>1500</v>
      </c>
      <c r="C20" s="39"/>
      <c r="D20" s="38" t="s">
        <v>323</v>
      </c>
      <c r="E20" s="30"/>
    </row>
    <row r="21" spans="1:5" ht="12.75">
      <c r="A21" s="11">
        <v>40709</v>
      </c>
      <c r="B21" s="3"/>
      <c r="C21" s="39">
        <v>-49.9</v>
      </c>
      <c r="D21" s="30" t="s">
        <v>343</v>
      </c>
      <c r="E21" s="30"/>
    </row>
    <row r="22" spans="1:5" ht="12.75">
      <c r="A22" s="11">
        <v>40710</v>
      </c>
      <c r="B22" s="3"/>
      <c r="C22" s="39"/>
      <c r="D22" s="30"/>
      <c r="E22" s="80"/>
    </row>
    <row r="23" spans="1:5" ht="12.75">
      <c r="A23" s="11">
        <v>40711</v>
      </c>
      <c r="B23" s="3"/>
      <c r="C23" s="39"/>
      <c r="D23" s="30"/>
      <c r="E23" s="30"/>
    </row>
    <row r="24" spans="1:5" ht="12.75">
      <c r="A24" s="11">
        <v>40712</v>
      </c>
      <c r="B24" s="3"/>
      <c r="C24" s="39"/>
      <c r="D24" s="30"/>
      <c r="E24" s="30"/>
    </row>
    <row r="25" spans="1:5" ht="12.75">
      <c r="A25" s="11">
        <v>40713</v>
      </c>
      <c r="B25" s="3"/>
      <c r="C25" s="39"/>
      <c r="D25" s="30"/>
      <c r="E25" s="80"/>
    </row>
    <row r="26" spans="1:5" ht="12.75">
      <c r="A26" s="11">
        <v>40714</v>
      </c>
      <c r="B26" s="3"/>
      <c r="C26" s="39">
        <v>-6</v>
      </c>
      <c r="D26" s="30" t="s">
        <v>344</v>
      </c>
      <c r="E26" s="30"/>
    </row>
    <row r="27" spans="1:5" ht="12.75">
      <c r="A27" s="11">
        <v>40714</v>
      </c>
      <c r="B27" s="3"/>
      <c r="C27" s="39">
        <v>-18.92</v>
      </c>
      <c r="D27" s="30" t="s">
        <v>345</v>
      </c>
      <c r="E27" s="30"/>
    </row>
    <row r="28" spans="1:5" ht="12.75">
      <c r="A28" s="11">
        <v>40714</v>
      </c>
      <c r="B28" s="3"/>
      <c r="C28" s="39">
        <v>-40.05</v>
      </c>
      <c r="D28" s="30" t="s">
        <v>347</v>
      </c>
      <c r="E28" s="30"/>
    </row>
    <row r="29" spans="1:5" ht="12.75">
      <c r="A29" s="11">
        <v>40715</v>
      </c>
      <c r="B29" s="3"/>
      <c r="C29" s="39">
        <v>-19.69</v>
      </c>
      <c r="D29" s="30" t="s">
        <v>348</v>
      </c>
      <c r="E29" s="30"/>
    </row>
    <row r="30" spans="1:5" ht="12.75">
      <c r="A30" s="11">
        <v>40716</v>
      </c>
      <c r="B30" s="3"/>
      <c r="C30" s="39">
        <v>-254.14</v>
      </c>
      <c r="D30" s="30" t="s">
        <v>346</v>
      </c>
      <c r="E30" s="30"/>
    </row>
    <row r="31" spans="1:6" ht="12.75">
      <c r="A31" s="11">
        <v>40716</v>
      </c>
      <c r="B31" s="3"/>
      <c r="C31" s="39">
        <v>-15</v>
      </c>
      <c r="D31" s="30" t="s">
        <v>351</v>
      </c>
      <c r="E31" s="80"/>
      <c r="F31" s="73"/>
    </row>
    <row r="32" spans="1:5" ht="12.75">
      <c r="A32" s="11">
        <v>40717</v>
      </c>
      <c r="B32" s="3"/>
      <c r="C32" s="39">
        <v>-8.9</v>
      </c>
      <c r="D32" s="30" t="s">
        <v>349</v>
      </c>
      <c r="E32" s="30"/>
    </row>
    <row r="33" spans="1:5" ht="12.75">
      <c r="A33" s="11">
        <v>40717</v>
      </c>
      <c r="B33" s="3"/>
      <c r="C33" s="39">
        <v>-33.28</v>
      </c>
      <c r="D33" s="30" t="s">
        <v>350</v>
      </c>
      <c r="E33" s="30"/>
    </row>
    <row r="34" spans="1:5" ht="12.75">
      <c r="A34" s="11">
        <v>40718</v>
      </c>
      <c r="B34" s="3"/>
      <c r="C34" s="39">
        <v>-40.55</v>
      </c>
      <c r="D34" s="38" t="s">
        <v>352</v>
      </c>
      <c r="E34" s="30"/>
    </row>
    <row r="35" spans="1:5" ht="12.75">
      <c r="A35" s="11">
        <v>40719</v>
      </c>
      <c r="B35" s="3"/>
      <c r="C35" s="39"/>
      <c r="D35" s="30"/>
      <c r="E35" s="80"/>
    </row>
    <row r="36" spans="1:5" ht="12.75">
      <c r="A36" s="11">
        <v>40720</v>
      </c>
      <c r="B36" s="3"/>
      <c r="C36" s="39"/>
      <c r="D36" s="30"/>
      <c r="E36" s="30"/>
    </row>
    <row r="37" spans="1:5" ht="12.75">
      <c r="A37" s="11">
        <v>40721</v>
      </c>
      <c r="B37" s="3"/>
      <c r="C37" s="39">
        <v>-61</v>
      </c>
      <c r="D37" s="30" t="s">
        <v>353</v>
      </c>
      <c r="E37" s="30"/>
    </row>
    <row r="38" spans="1:5" ht="12.75">
      <c r="A38" s="11">
        <v>40721</v>
      </c>
      <c r="B38" s="3"/>
      <c r="C38" s="39">
        <v>-168.36</v>
      </c>
      <c r="D38" s="30" t="s">
        <v>354</v>
      </c>
      <c r="E38" s="87"/>
    </row>
    <row r="39" spans="1:5" ht="12.75">
      <c r="A39" s="11">
        <v>40722</v>
      </c>
      <c r="B39" s="3"/>
      <c r="C39" s="39">
        <v>-61.44</v>
      </c>
      <c r="D39" s="30" t="s">
        <v>355</v>
      </c>
      <c r="E39" s="30"/>
    </row>
    <row r="40" spans="1:5" ht="12.75">
      <c r="A40" s="11">
        <v>40722</v>
      </c>
      <c r="B40" s="3"/>
      <c r="C40" s="39">
        <v>-35.8</v>
      </c>
      <c r="D40" s="30" t="s">
        <v>356</v>
      </c>
      <c r="E40" s="30"/>
    </row>
    <row r="41" spans="1:5" ht="12.75">
      <c r="A41" s="11">
        <v>40722</v>
      </c>
      <c r="B41" s="3"/>
      <c r="C41" s="39">
        <v>-59</v>
      </c>
      <c r="D41" s="30" t="s">
        <v>357</v>
      </c>
      <c r="E41" s="30"/>
    </row>
    <row r="42" spans="1:5" ht="12.75">
      <c r="A42" s="11">
        <v>40723</v>
      </c>
      <c r="B42" s="3"/>
      <c r="C42" s="39">
        <v>-12.5</v>
      </c>
      <c r="D42" s="30" t="s">
        <v>358</v>
      </c>
      <c r="E42" s="30"/>
    </row>
    <row r="43" spans="1:5" ht="12.75">
      <c r="A43" s="11">
        <v>40723</v>
      </c>
      <c r="B43" s="3"/>
      <c r="C43" s="39">
        <v>-19</v>
      </c>
      <c r="D43" s="30" t="s">
        <v>359</v>
      </c>
      <c r="E43" s="30"/>
    </row>
    <row r="44" spans="1:5" ht="12.75">
      <c r="A44" s="11">
        <v>40724</v>
      </c>
      <c r="B44" s="3"/>
      <c r="C44" s="39"/>
      <c r="D44" s="30"/>
      <c r="E44" s="30"/>
    </row>
    <row r="45" spans="1:7" ht="15.75">
      <c r="A45" s="3" t="s">
        <v>57</v>
      </c>
      <c r="B45" s="21"/>
      <c r="C45" s="21">
        <f>B3+SUM(C4:C19)+B20+SUM(C21:C44)</f>
        <v>785.0300000000009</v>
      </c>
      <c r="D45" s="348"/>
      <c r="E45" s="348"/>
      <c r="G45" s="27"/>
    </row>
    <row r="46" spans="5:8" ht="12.75">
      <c r="E46" s="73"/>
      <c r="H46" s="26"/>
    </row>
    <row r="47" spans="2:8" s="27" customFormat="1" ht="12.75">
      <c r="B47" s="27" t="s">
        <v>155</v>
      </c>
      <c r="C47" s="83"/>
      <c r="D47" s="83"/>
      <c r="F47" s="83"/>
      <c r="H47" s="83"/>
    </row>
    <row r="48" spans="2:6" s="27" customFormat="1" ht="12.75">
      <c r="B48" s="6" t="s">
        <v>156</v>
      </c>
      <c r="C48" s="14">
        <f>C47-C45</f>
        <v>-785.0300000000009</v>
      </c>
      <c r="D48" s="83"/>
      <c r="F48" s="83"/>
    </row>
    <row r="49" spans="1:6" s="27" customFormat="1" ht="12.75">
      <c r="A49" s="42"/>
      <c r="B49" s="42"/>
      <c r="D49" s="83"/>
      <c r="E49" s="83"/>
      <c r="F49" s="83"/>
    </row>
    <row r="50" spans="5:8" ht="12.75">
      <c r="E50" s="73"/>
      <c r="F50" s="73"/>
      <c r="H50" s="73"/>
    </row>
    <row r="51" spans="5:8" ht="12.75">
      <c r="E51" s="78"/>
      <c r="F51" s="26"/>
      <c r="H51" s="73"/>
    </row>
    <row r="52" spans="1:8" ht="12.75">
      <c r="A52" s="64" t="s">
        <v>168</v>
      </c>
      <c r="B52" s="65"/>
      <c r="C52" s="44" t="s">
        <v>172</v>
      </c>
      <c r="D52" s="45" t="s">
        <v>1</v>
      </c>
      <c r="E52" s="45" t="s">
        <v>169</v>
      </c>
      <c r="G52" s="26"/>
      <c r="H52" s="26"/>
    </row>
    <row r="53" spans="1:8" ht="12.75">
      <c r="A53" s="55"/>
      <c r="B53" s="59"/>
      <c r="C53" s="56"/>
      <c r="D53" s="57"/>
      <c r="E53" s="58"/>
      <c r="G53" s="26"/>
      <c r="H53" s="74"/>
    </row>
    <row r="54" spans="1:8" ht="12.75">
      <c r="A54" s="46" t="s">
        <v>170</v>
      </c>
      <c r="B54" s="60" t="s">
        <v>0</v>
      </c>
      <c r="C54" s="51">
        <v>290</v>
      </c>
      <c r="D54" s="69">
        <v>2009</v>
      </c>
      <c r="E54" s="47"/>
      <c r="H54" s="26"/>
    </row>
    <row r="55" spans="1:8" ht="12.75">
      <c r="A55" s="48"/>
      <c r="B55" s="60" t="s">
        <v>171</v>
      </c>
      <c r="C55" s="51">
        <v>0</v>
      </c>
      <c r="D55" s="53"/>
      <c r="E55" s="47"/>
      <c r="H55" s="26"/>
    </row>
    <row r="56" spans="1:8" ht="12.75">
      <c r="A56" s="79"/>
      <c r="B56" s="61" t="s">
        <v>4</v>
      </c>
      <c r="C56" s="52">
        <f>C54-C55</f>
        <v>290</v>
      </c>
      <c r="D56" s="54"/>
      <c r="E56" s="50"/>
      <c r="H56" s="74"/>
    </row>
    <row r="57" spans="1:5" ht="12.75">
      <c r="A57" s="55"/>
      <c r="B57" s="59"/>
      <c r="C57" s="56"/>
      <c r="D57" s="57"/>
      <c r="E57" s="58"/>
    </row>
    <row r="58" spans="1:5" ht="12.75">
      <c r="A58" s="46" t="s">
        <v>174</v>
      </c>
      <c r="B58" s="60" t="s">
        <v>0</v>
      </c>
      <c r="C58" s="51">
        <v>40</v>
      </c>
      <c r="D58" s="67" t="s">
        <v>253</v>
      </c>
      <c r="E58" s="62" t="s">
        <v>182</v>
      </c>
    </row>
    <row r="59" spans="1:5" ht="12.75">
      <c r="A59" s="48"/>
      <c r="B59" s="60" t="s">
        <v>171</v>
      </c>
      <c r="C59" s="51">
        <v>35.6</v>
      </c>
      <c r="D59" s="67" t="s">
        <v>252</v>
      </c>
      <c r="E59" s="47"/>
    </row>
    <row r="60" spans="1:6" ht="38.25">
      <c r="A60" s="79"/>
      <c r="B60" s="61" t="s">
        <v>4</v>
      </c>
      <c r="C60" s="52">
        <f>C58-C59</f>
        <v>4.399999999999999</v>
      </c>
      <c r="D60" s="81" t="s">
        <v>282</v>
      </c>
      <c r="E60" s="50"/>
      <c r="F60" s="82" t="s">
        <v>283</v>
      </c>
    </row>
    <row r="61" spans="1:5" ht="12.75">
      <c r="A61" s="55"/>
      <c r="B61" s="59"/>
      <c r="C61" s="56"/>
      <c r="D61" s="57"/>
      <c r="E61" s="58"/>
    </row>
    <row r="62" spans="1:5" ht="12.75">
      <c r="A62" s="46" t="s">
        <v>175</v>
      </c>
      <c r="B62" s="60" t="s">
        <v>0</v>
      </c>
      <c r="C62" s="51">
        <v>35.9</v>
      </c>
      <c r="D62" s="68" t="s">
        <v>180</v>
      </c>
      <c r="E62" s="62" t="s">
        <v>148</v>
      </c>
    </row>
    <row r="63" spans="1:5" ht="12.75">
      <c r="A63" s="48"/>
      <c r="B63" s="60" t="s">
        <v>171</v>
      </c>
      <c r="C63" s="51">
        <v>0</v>
      </c>
      <c r="D63" s="53"/>
      <c r="E63" s="47"/>
    </row>
    <row r="64" spans="1:5" ht="12.75">
      <c r="A64" s="79"/>
      <c r="B64" s="61" t="s">
        <v>4</v>
      </c>
      <c r="C64" s="52">
        <f>C62-C63</f>
        <v>35.9</v>
      </c>
      <c r="D64" s="54"/>
      <c r="E64" s="50"/>
    </row>
    <row r="65" spans="1:5" ht="12.75">
      <c r="A65" s="55"/>
      <c r="B65" s="59"/>
      <c r="C65" s="56"/>
      <c r="D65" s="57"/>
      <c r="E65" s="58"/>
    </row>
    <row r="66" spans="1:5" ht="12.75">
      <c r="A66" s="46" t="s">
        <v>173</v>
      </c>
      <c r="B66" s="60" t="s">
        <v>0</v>
      </c>
      <c r="C66" s="51">
        <v>146</v>
      </c>
      <c r="D66" s="67" t="s">
        <v>181</v>
      </c>
      <c r="E66" s="63" t="s">
        <v>258</v>
      </c>
    </row>
    <row r="67" spans="1:5" ht="12.75">
      <c r="A67" s="48"/>
      <c r="B67" s="60" t="s">
        <v>171</v>
      </c>
      <c r="C67" s="51">
        <v>14</v>
      </c>
      <c r="D67" s="67" t="s">
        <v>257</v>
      </c>
      <c r="E67" s="47"/>
    </row>
    <row r="68" spans="1:5" ht="12.75">
      <c r="A68" s="48"/>
      <c r="B68" s="60"/>
      <c r="C68" s="51">
        <v>51</v>
      </c>
      <c r="D68" s="67" t="s">
        <v>270</v>
      </c>
      <c r="E68" s="47"/>
    </row>
    <row r="69" spans="1:5" ht="12.75">
      <c r="A69" s="79"/>
      <c r="B69" s="61" t="s">
        <v>4</v>
      </c>
      <c r="C69" s="52">
        <f>C66+C67+C68</f>
        <v>211</v>
      </c>
      <c r="D69" s="54"/>
      <c r="E69" s="50"/>
    </row>
    <row r="70" spans="1:5" ht="12.75">
      <c r="A70" s="55"/>
      <c r="B70" s="59"/>
      <c r="C70" s="56"/>
      <c r="D70" s="57"/>
      <c r="E70" s="58"/>
    </row>
    <row r="71" spans="1:5" ht="12.75">
      <c r="A71" s="46" t="s">
        <v>184</v>
      </c>
      <c r="B71" s="60" t="s">
        <v>0</v>
      </c>
      <c r="C71" s="51">
        <v>170</v>
      </c>
      <c r="D71" s="67" t="s">
        <v>185</v>
      </c>
      <c r="E71" s="62" t="s">
        <v>182</v>
      </c>
    </row>
    <row r="72" spans="1:5" ht="12.75">
      <c r="A72" s="48"/>
      <c r="B72" s="60" t="s">
        <v>171</v>
      </c>
      <c r="C72" s="51">
        <v>0</v>
      </c>
      <c r="D72" s="53"/>
      <c r="E72" s="47"/>
    </row>
    <row r="73" spans="1:5" ht="12.75">
      <c r="A73" s="79"/>
      <c r="B73" s="61" t="s">
        <v>4</v>
      </c>
      <c r="C73" s="52">
        <f>C71-C72</f>
        <v>170</v>
      </c>
      <c r="D73" s="54"/>
      <c r="E73" s="50"/>
    </row>
    <row r="74" spans="1:5" ht="12.75">
      <c r="A74" s="55"/>
      <c r="B74" s="59"/>
      <c r="C74" s="56"/>
      <c r="D74" s="57"/>
      <c r="E74" s="58"/>
    </row>
    <row r="75" spans="1:5" ht="12.75">
      <c r="A75" s="46" t="s">
        <v>176</v>
      </c>
      <c r="B75" s="60" t="s">
        <v>0</v>
      </c>
      <c r="C75" s="51">
        <v>251</v>
      </c>
      <c r="D75" s="67" t="s">
        <v>255</v>
      </c>
      <c r="E75" s="63" t="s">
        <v>177</v>
      </c>
    </row>
    <row r="76" spans="1:5" ht="12.75">
      <c r="A76" s="48"/>
      <c r="B76" s="60" t="s">
        <v>171</v>
      </c>
      <c r="C76" s="51">
        <v>0</v>
      </c>
      <c r="D76" s="67" t="s">
        <v>256</v>
      </c>
      <c r="E76" s="47"/>
    </row>
    <row r="77" spans="1:5" ht="12.75">
      <c r="A77" s="79"/>
      <c r="B77" s="61" t="s">
        <v>4</v>
      </c>
      <c r="C77" s="52">
        <f>C75-C76</f>
        <v>251</v>
      </c>
      <c r="D77" s="54"/>
      <c r="E77" s="50"/>
    </row>
    <row r="78" spans="1:5" ht="12.75">
      <c r="A78" s="55"/>
      <c r="B78" s="59"/>
      <c r="C78" s="56"/>
      <c r="D78" s="57"/>
      <c r="E78" s="58"/>
    </row>
    <row r="79" spans="1:6" ht="12.75">
      <c r="A79" s="46" t="s">
        <v>194</v>
      </c>
      <c r="B79" s="60" t="s">
        <v>0</v>
      </c>
      <c r="C79" s="51">
        <v>4</v>
      </c>
      <c r="D79" s="67" t="s">
        <v>192</v>
      </c>
      <c r="E79" s="63" t="s">
        <v>193</v>
      </c>
      <c r="F79" s="27" t="s">
        <v>195</v>
      </c>
    </row>
    <row r="80" spans="1:5" ht="12.75">
      <c r="A80" s="48"/>
      <c r="B80" s="60" t="s">
        <v>171</v>
      </c>
      <c r="C80" s="51">
        <v>0</v>
      </c>
      <c r="D80" s="53"/>
      <c r="E80" s="47"/>
    </row>
    <row r="81" spans="1:5" ht="12.75">
      <c r="A81" s="79"/>
      <c r="B81" s="61" t="s">
        <v>4</v>
      </c>
      <c r="C81" s="52">
        <f>C79-C80</f>
        <v>4</v>
      </c>
      <c r="D81" s="54"/>
      <c r="E81" s="50"/>
    </row>
    <row r="82" spans="1:5" ht="12.75">
      <c r="A82" s="55"/>
      <c r="B82" s="59"/>
      <c r="C82" s="56"/>
      <c r="D82" s="57"/>
      <c r="E82" s="58"/>
    </row>
    <row r="83" spans="1:6" ht="12.75">
      <c r="A83" s="46" t="s">
        <v>173</v>
      </c>
      <c r="B83" s="60" t="s">
        <v>0</v>
      </c>
      <c r="C83" s="51">
        <v>8</v>
      </c>
      <c r="D83" s="67" t="s">
        <v>192</v>
      </c>
      <c r="E83" s="63" t="s">
        <v>193</v>
      </c>
      <c r="F83" t="s">
        <v>195</v>
      </c>
    </row>
    <row r="84" spans="1:5" ht="12.75">
      <c r="A84" s="48"/>
      <c r="B84" s="60" t="s">
        <v>171</v>
      </c>
      <c r="C84" s="51"/>
      <c r="D84" s="53"/>
      <c r="E84" s="47"/>
    </row>
    <row r="85" spans="1:5" ht="12.75">
      <c r="A85" s="79"/>
      <c r="B85" s="61" t="s">
        <v>4</v>
      </c>
      <c r="C85" s="52">
        <f>C83+C84</f>
        <v>8</v>
      </c>
      <c r="D85" s="54"/>
      <c r="E85" s="50"/>
    </row>
    <row r="86" spans="1:5" ht="12.75">
      <c r="A86" s="55"/>
      <c r="B86" s="59"/>
      <c r="C86" s="56"/>
      <c r="D86" s="57"/>
      <c r="E86" s="58"/>
    </row>
    <row r="87" spans="1:5" ht="12.75">
      <c r="A87" s="46" t="s">
        <v>216</v>
      </c>
      <c r="B87" s="60" t="s">
        <v>0</v>
      </c>
      <c r="C87" s="51">
        <v>44</v>
      </c>
      <c r="D87" s="75" t="s">
        <v>217</v>
      </c>
      <c r="E87" s="63" t="s">
        <v>218</v>
      </c>
    </row>
    <row r="88" spans="1:5" ht="12.75">
      <c r="A88" s="48"/>
      <c r="B88" s="60" t="s">
        <v>171</v>
      </c>
      <c r="C88" s="51">
        <v>0</v>
      </c>
      <c r="D88" s="53"/>
      <c r="E88" s="47"/>
    </row>
    <row r="89" spans="1:5" ht="12.75">
      <c r="A89" s="49"/>
      <c r="B89" s="61" t="s">
        <v>4</v>
      </c>
      <c r="C89" s="52">
        <f>C87-C88</f>
        <v>44</v>
      </c>
      <c r="D89" s="54"/>
      <c r="E89" s="50"/>
    </row>
    <row r="90" spans="1:5" ht="12.75">
      <c r="A90" s="55"/>
      <c r="B90" s="59"/>
      <c r="C90" s="56"/>
      <c r="D90" s="57"/>
      <c r="E90" s="58"/>
    </row>
    <row r="91" spans="1:5" ht="12.75">
      <c r="A91" s="46" t="s">
        <v>266</v>
      </c>
      <c r="B91" s="60" t="s">
        <v>0</v>
      </c>
      <c r="C91" s="51">
        <v>13000</v>
      </c>
      <c r="D91" s="75" t="s">
        <v>267</v>
      </c>
      <c r="E91" s="63" t="s">
        <v>268</v>
      </c>
    </row>
    <row r="92" spans="1:5" ht="12.75">
      <c r="A92" s="48"/>
      <c r="B92" s="60" t="s">
        <v>171</v>
      </c>
      <c r="C92" s="51">
        <v>0</v>
      </c>
      <c r="D92" s="53"/>
      <c r="E92" s="47"/>
    </row>
    <row r="93" spans="1:5" ht="12.75">
      <c r="A93" s="49"/>
      <c r="B93" s="61" t="s">
        <v>4</v>
      </c>
      <c r="C93" s="52">
        <f>C91-C92</f>
        <v>13000</v>
      </c>
      <c r="D93" s="54"/>
      <c r="E93" s="50"/>
    </row>
  </sheetData>
  <sheetProtection/>
  <mergeCells count="3">
    <mergeCell ref="B3:C3"/>
    <mergeCell ref="D4:E4"/>
    <mergeCell ref="D45:E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5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PageLayoutView="0" workbookViewId="0" topLeftCell="A10">
      <selection activeCell="C48" sqref="C48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8.28125" style="16" customWidth="1"/>
    <col min="6" max="6" width="19.140625" style="0" customWidth="1"/>
    <col min="7" max="8" width="10.00390625" style="0" bestFit="1" customWidth="1"/>
    <col min="10" max="10" width="26.421875" style="0" bestFit="1" customWidth="1"/>
  </cols>
  <sheetData>
    <row r="1" spans="1:5" ht="12.75">
      <c r="A1" s="66" t="s">
        <v>332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'Giugno ''11'!C45</f>
        <v>785.0300000000009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7" ht="12.75">
      <c r="A5" s="11">
        <v>40725</v>
      </c>
      <c r="B5" s="3"/>
      <c r="C5" s="3"/>
      <c r="D5" s="30"/>
      <c r="E5" s="30"/>
      <c r="F5" s="73"/>
      <c r="G5" s="73"/>
    </row>
    <row r="6" spans="1:7" ht="12.75">
      <c r="A6" s="11">
        <v>40726</v>
      </c>
      <c r="B6" s="70"/>
      <c r="C6" s="39"/>
      <c r="D6" s="30"/>
      <c r="E6" s="30"/>
      <c r="F6" s="73"/>
      <c r="G6" s="73"/>
    </row>
    <row r="7" spans="1:7" ht="12.75">
      <c r="A7" s="11">
        <v>40727</v>
      </c>
      <c r="B7" s="70"/>
      <c r="C7" s="39"/>
      <c r="D7" s="30"/>
      <c r="E7" s="30"/>
      <c r="F7" s="73"/>
      <c r="G7" s="73"/>
    </row>
    <row r="8" spans="1:7" ht="12.75">
      <c r="A8" s="11">
        <v>40728</v>
      </c>
      <c r="B8" s="70"/>
      <c r="C8" s="39">
        <v>-25.72</v>
      </c>
      <c r="D8" s="30" t="s">
        <v>360</v>
      </c>
      <c r="E8" s="30"/>
      <c r="F8" s="73"/>
      <c r="G8" s="73"/>
    </row>
    <row r="9" spans="1:7" ht="12.75">
      <c r="A9" s="11">
        <v>40729</v>
      </c>
      <c r="B9" s="70"/>
      <c r="C9" s="39">
        <v>-111.4</v>
      </c>
      <c r="D9" s="30" t="s">
        <v>361</v>
      </c>
      <c r="E9" s="30"/>
      <c r="F9" s="73"/>
      <c r="G9" s="73"/>
    </row>
    <row r="10" spans="1:7" ht="12.75">
      <c r="A10" s="11">
        <v>40729</v>
      </c>
      <c r="B10" s="70"/>
      <c r="C10" s="39">
        <v>-96</v>
      </c>
      <c r="D10" s="30" t="s">
        <v>362</v>
      </c>
      <c r="E10" s="30"/>
      <c r="F10" s="73"/>
      <c r="G10" s="73"/>
    </row>
    <row r="11" spans="1:6" ht="12.75">
      <c r="A11" s="11">
        <v>40730</v>
      </c>
      <c r="B11" s="3"/>
      <c r="C11" s="39">
        <v>-14.2</v>
      </c>
      <c r="D11" s="30" t="s">
        <v>363</v>
      </c>
      <c r="E11" s="84"/>
      <c r="F11" s="73"/>
    </row>
    <row r="12" spans="1:5" ht="12.75">
      <c r="A12" s="11">
        <v>40731</v>
      </c>
      <c r="B12" s="3"/>
      <c r="C12" s="39">
        <v>-31</v>
      </c>
      <c r="D12" s="30" t="s">
        <v>364</v>
      </c>
      <c r="E12" s="30"/>
    </row>
    <row r="13" spans="1:5" ht="12.75">
      <c r="A13" s="11">
        <v>40732</v>
      </c>
      <c r="B13" s="3"/>
      <c r="C13" s="39"/>
      <c r="D13" s="30"/>
      <c r="E13" s="30"/>
    </row>
    <row r="14" spans="1:5" ht="12.75">
      <c r="A14" s="11">
        <v>40733</v>
      </c>
      <c r="B14" s="3"/>
      <c r="C14" s="39"/>
      <c r="D14" s="77"/>
      <c r="E14" s="30"/>
    </row>
    <row r="15" spans="1:5" ht="12.75">
      <c r="A15" s="11">
        <v>40734</v>
      </c>
      <c r="B15" s="3"/>
      <c r="C15" s="39"/>
      <c r="D15" s="77"/>
      <c r="E15" s="30"/>
    </row>
    <row r="16" spans="1:7" ht="12.75">
      <c r="A16" s="11">
        <v>40735</v>
      </c>
      <c r="B16" s="3"/>
      <c r="C16" s="39">
        <v>-170</v>
      </c>
      <c r="D16" s="30" t="s">
        <v>365</v>
      </c>
      <c r="E16" s="80"/>
      <c r="F16" s="73"/>
      <c r="G16" s="26"/>
    </row>
    <row r="17" spans="1:5" ht="12.75">
      <c r="A17" s="11">
        <v>40735</v>
      </c>
      <c r="B17" s="3"/>
      <c r="C17" s="39">
        <v>-62.86</v>
      </c>
      <c r="D17" s="30" t="s">
        <v>366</v>
      </c>
      <c r="E17" s="80"/>
    </row>
    <row r="18" spans="1:7" ht="12.75">
      <c r="A18" s="11">
        <v>40735</v>
      </c>
      <c r="B18" s="3"/>
      <c r="C18" s="39">
        <v>-73.2</v>
      </c>
      <c r="D18" s="30" t="s">
        <v>367</v>
      </c>
      <c r="E18" s="80"/>
      <c r="G18" s="26"/>
    </row>
    <row r="19" spans="1:5" ht="12.75">
      <c r="A19" s="11">
        <v>40736</v>
      </c>
      <c r="B19" s="3"/>
      <c r="C19" s="39">
        <v>-92.1</v>
      </c>
      <c r="D19" s="30" t="s">
        <v>369</v>
      </c>
      <c r="E19" s="88"/>
    </row>
    <row r="20" spans="1:5" ht="12.75">
      <c r="A20" s="11">
        <v>40736</v>
      </c>
      <c r="B20" s="3"/>
      <c r="C20" s="39">
        <v>-2.5</v>
      </c>
      <c r="D20" s="30" t="s">
        <v>371</v>
      </c>
      <c r="E20" s="88"/>
    </row>
    <row r="21" spans="1:5" ht="12.75">
      <c r="A21" s="11">
        <v>40736</v>
      </c>
      <c r="B21" s="3"/>
      <c r="C21" s="39">
        <v>-60</v>
      </c>
      <c r="D21" s="30" t="s">
        <v>370</v>
      </c>
      <c r="E21" s="88"/>
    </row>
    <row r="22" spans="1:5" ht="12.75">
      <c r="A22" s="11">
        <v>40736</v>
      </c>
      <c r="B22" s="3">
        <v>1500</v>
      </c>
      <c r="C22" s="39"/>
      <c r="D22" s="38" t="s">
        <v>323</v>
      </c>
      <c r="E22" s="88"/>
    </row>
    <row r="23" spans="1:5" ht="12.75">
      <c r="A23" s="11">
        <v>40736</v>
      </c>
      <c r="B23" s="3"/>
      <c r="C23" s="39">
        <v>-39</v>
      </c>
      <c r="D23" s="38" t="s">
        <v>368</v>
      </c>
      <c r="E23" s="88"/>
    </row>
    <row r="24" spans="1:5" ht="12.75">
      <c r="A24" s="11">
        <v>40737</v>
      </c>
      <c r="B24" s="3"/>
      <c r="C24" s="39"/>
      <c r="D24" s="30"/>
      <c r="E24" s="80"/>
    </row>
    <row r="25" spans="1:5" ht="12.75">
      <c r="A25" s="11">
        <v>40738</v>
      </c>
      <c r="B25" s="3"/>
      <c r="C25" s="39"/>
      <c r="D25" s="30"/>
      <c r="E25" s="30"/>
    </row>
    <row r="26" spans="1:5" ht="12.75">
      <c r="A26" s="11">
        <v>40739</v>
      </c>
      <c r="B26" s="3"/>
      <c r="C26" s="39">
        <v>-178.2</v>
      </c>
      <c r="D26" s="38" t="s">
        <v>372</v>
      </c>
      <c r="E26" s="30"/>
    </row>
    <row r="27" spans="1:5" ht="12.75">
      <c r="A27" s="11">
        <v>40740</v>
      </c>
      <c r="B27" s="3"/>
      <c r="C27" s="39"/>
      <c r="D27" s="30"/>
      <c r="E27" s="80"/>
    </row>
    <row r="28" spans="1:5" ht="12.75">
      <c r="A28" s="11">
        <v>40741</v>
      </c>
      <c r="B28" s="3"/>
      <c r="C28" s="39"/>
      <c r="D28" s="30"/>
      <c r="E28" s="30"/>
    </row>
    <row r="29" spans="1:5" ht="12.75">
      <c r="A29" s="11">
        <v>40742</v>
      </c>
      <c r="B29" s="3"/>
      <c r="C29" s="39"/>
      <c r="D29" s="30"/>
      <c r="E29" s="30"/>
    </row>
    <row r="30" spans="1:5" ht="12.75">
      <c r="A30" s="11">
        <v>40743</v>
      </c>
      <c r="B30" s="3"/>
      <c r="C30" s="39">
        <v>-241.8</v>
      </c>
      <c r="D30" s="30" t="s">
        <v>374</v>
      </c>
      <c r="E30" s="80"/>
    </row>
    <row r="31" spans="1:5" ht="12.75">
      <c r="A31" s="11">
        <v>40743</v>
      </c>
      <c r="B31" s="3"/>
      <c r="C31" s="39">
        <v>-10</v>
      </c>
      <c r="D31" s="30" t="s">
        <v>373</v>
      </c>
      <c r="E31" s="80"/>
    </row>
    <row r="32" spans="1:5" ht="12.75">
      <c r="A32" s="11">
        <v>40744</v>
      </c>
      <c r="B32" s="3"/>
      <c r="C32" s="39"/>
      <c r="D32" s="30"/>
      <c r="E32" s="30"/>
    </row>
    <row r="33" spans="1:5" ht="12.75">
      <c r="A33" s="11">
        <v>40745</v>
      </c>
      <c r="B33" s="3"/>
      <c r="C33" s="39"/>
      <c r="D33" s="30"/>
      <c r="E33" s="30"/>
    </row>
    <row r="34" spans="1:6" ht="12.75">
      <c r="A34" s="11">
        <v>40746</v>
      </c>
      <c r="B34" s="3"/>
      <c r="C34" s="39">
        <v>-168.3</v>
      </c>
      <c r="D34" s="30" t="s">
        <v>375</v>
      </c>
      <c r="E34" s="80"/>
      <c r="F34" s="73"/>
    </row>
    <row r="35" spans="1:6" ht="12.75">
      <c r="A35" s="11">
        <v>40746</v>
      </c>
      <c r="B35" s="3"/>
      <c r="C35" s="39">
        <v>-11.7</v>
      </c>
      <c r="D35" s="38" t="s">
        <v>376</v>
      </c>
      <c r="E35" s="80"/>
      <c r="F35" s="73"/>
    </row>
    <row r="36" spans="1:5" ht="12.75">
      <c r="A36" s="11">
        <v>40747</v>
      </c>
      <c r="B36" s="3"/>
      <c r="C36" s="39"/>
      <c r="D36" s="30"/>
      <c r="E36" s="30"/>
    </row>
    <row r="37" spans="1:5" ht="12.75">
      <c r="A37" s="11">
        <v>40748</v>
      </c>
      <c r="B37" s="3"/>
      <c r="C37" s="39"/>
      <c r="D37" s="38"/>
      <c r="E37" s="30"/>
    </row>
    <row r="38" spans="1:5" ht="12.75">
      <c r="A38" s="11">
        <v>40749</v>
      </c>
      <c r="B38" s="3"/>
      <c r="C38" s="39">
        <v>-23.82</v>
      </c>
      <c r="D38" s="38" t="s">
        <v>377</v>
      </c>
      <c r="E38" s="80"/>
    </row>
    <row r="39" spans="1:5" ht="12.75">
      <c r="A39" s="11">
        <v>40750</v>
      </c>
      <c r="B39" s="3"/>
      <c r="C39" s="39">
        <v>-62.28</v>
      </c>
      <c r="D39" s="30" t="s">
        <v>378</v>
      </c>
      <c r="E39" s="30"/>
    </row>
    <row r="40" spans="1:5" ht="12.75">
      <c r="A40" s="11">
        <v>40751</v>
      </c>
      <c r="B40" s="3"/>
      <c r="C40" s="39"/>
      <c r="D40" s="30"/>
      <c r="E40" s="30"/>
    </row>
    <row r="41" spans="1:5" ht="12.75">
      <c r="A41" s="11">
        <v>40752</v>
      </c>
      <c r="B41" s="3"/>
      <c r="C41" s="39">
        <v>-135</v>
      </c>
      <c r="D41" s="30" t="s">
        <v>379</v>
      </c>
      <c r="E41" s="30"/>
    </row>
    <row r="42" spans="1:5" ht="12.75">
      <c r="A42" s="11">
        <v>40752</v>
      </c>
      <c r="B42" s="3"/>
      <c r="C42" s="39">
        <v>-3.9</v>
      </c>
      <c r="D42" s="30" t="s">
        <v>160</v>
      </c>
      <c r="E42" s="30"/>
    </row>
    <row r="43" spans="1:5" ht="12.75">
      <c r="A43" s="11">
        <v>40752</v>
      </c>
      <c r="B43" s="3"/>
      <c r="C43" s="39"/>
      <c r="D43" s="30"/>
      <c r="E43" s="30"/>
    </row>
    <row r="44" spans="1:5" ht="12.75">
      <c r="A44" s="11">
        <v>40753</v>
      </c>
      <c r="B44" s="3"/>
      <c r="C44" s="39"/>
      <c r="D44" s="30"/>
      <c r="E44" s="30"/>
    </row>
    <row r="45" spans="1:5" ht="12.75">
      <c r="A45" s="11">
        <v>40754</v>
      </c>
      <c r="B45" s="3"/>
      <c r="C45" s="39"/>
      <c r="D45" s="30"/>
      <c r="E45" s="30"/>
    </row>
    <row r="46" spans="1:5" ht="12.75">
      <c r="A46" s="11">
        <v>40755</v>
      </c>
      <c r="B46" s="3"/>
      <c r="C46" s="39"/>
      <c r="D46" s="30"/>
      <c r="E46" s="30"/>
    </row>
    <row r="47" spans="1:7" ht="15.75">
      <c r="A47" s="3" t="s">
        <v>57</v>
      </c>
      <c r="B47" s="21"/>
      <c r="C47" s="21">
        <f>B3+SUM(C5:C21)+B22+SUM(C23:C46)</f>
        <v>672.0500000000009</v>
      </c>
      <c r="D47" s="348"/>
      <c r="E47" s="348"/>
      <c r="G47" s="27"/>
    </row>
    <row r="48" spans="5:8" ht="12.75">
      <c r="E48" s="73"/>
      <c r="G48" s="27"/>
      <c r="H48" s="26"/>
    </row>
    <row r="49" spans="2:8" s="27" customFormat="1" ht="12.75">
      <c r="B49" s="27" t="s">
        <v>155</v>
      </c>
      <c r="C49" s="83">
        <v>683.12</v>
      </c>
      <c r="D49" s="83"/>
      <c r="E49" s="83"/>
      <c r="F49" s="83"/>
      <c r="H49" s="83"/>
    </row>
    <row r="50" spans="2:8" s="27" customFormat="1" ht="12.75">
      <c r="B50" s="6" t="s">
        <v>156</v>
      </c>
      <c r="C50" s="14">
        <f>C49-C47</f>
        <v>11.06999999999914</v>
      </c>
      <c r="D50" s="83"/>
      <c r="E50" s="89"/>
      <c r="F50" s="83"/>
      <c r="H50" s="83"/>
    </row>
    <row r="51" spans="1:6" ht="12.75">
      <c r="A51" s="42"/>
      <c r="B51" s="42"/>
      <c r="D51" s="26"/>
      <c r="E51" s="73"/>
      <c r="F51" s="26"/>
    </row>
    <row r="52" spans="5:8" ht="12.75">
      <c r="E52" s="73"/>
      <c r="F52" s="73"/>
      <c r="H52" s="73"/>
    </row>
    <row r="53" spans="5:8" ht="12.75">
      <c r="E53" s="78"/>
      <c r="H53" s="73"/>
    </row>
    <row r="54" spans="1:8" ht="12.75">
      <c r="A54" s="64" t="s">
        <v>168</v>
      </c>
      <c r="B54" s="65"/>
      <c r="C54" s="44" t="s">
        <v>172</v>
      </c>
      <c r="D54" s="45" t="s">
        <v>1</v>
      </c>
      <c r="E54" s="45" t="s">
        <v>169</v>
      </c>
      <c r="G54" s="26"/>
      <c r="H54" s="26"/>
    </row>
    <row r="55" spans="1:8" ht="12.75">
      <c r="A55" s="55"/>
      <c r="B55" s="59"/>
      <c r="C55" s="56"/>
      <c r="D55" s="57"/>
      <c r="E55" s="58"/>
      <c r="G55" s="26"/>
      <c r="H55" s="74"/>
    </row>
    <row r="56" spans="1:8" ht="12.75">
      <c r="A56" s="46" t="s">
        <v>170</v>
      </c>
      <c r="B56" s="60" t="s">
        <v>0</v>
      </c>
      <c r="C56" s="51">
        <v>290</v>
      </c>
      <c r="D56" s="69">
        <v>2009</v>
      </c>
      <c r="E56" s="47"/>
      <c r="H56" s="26"/>
    </row>
    <row r="57" spans="1:8" ht="12.75">
      <c r="A57" s="48"/>
      <c r="B57" s="60" t="s">
        <v>171</v>
      </c>
      <c r="C57" s="51">
        <v>0</v>
      </c>
      <c r="D57" s="53"/>
      <c r="E57" s="47"/>
      <c r="H57" s="26"/>
    </row>
    <row r="58" spans="1:8" ht="12.75">
      <c r="A58" s="79"/>
      <c r="B58" s="61" t="s">
        <v>4</v>
      </c>
      <c r="C58" s="52">
        <f>C56-C57</f>
        <v>290</v>
      </c>
      <c r="D58" s="54"/>
      <c r="E58" s="50"/>
      <c r="H58" s="74"/>
    </row>
    <row r="59" spans="1:5" ht="12.75">
      <c r="A59" s="55"/>
      <c r="B59" s="59"/>
      <c r="C59" s="56"/>
      <c r="D59" s="57"/>
      <c r="E59" s="58"/>
    </row>
    <row r="60" spans="1:5" ht="12.75">
      <c r="A60" s="46" t="s">
        <v>174</v>
      </c>
      <c r="B60" s="60" t="s">
        <v>0</v>
      </c>
      <c r="C60" s="51">
        <v>40</v>
      </c>
      <c r="D60" s="67" t="s">
        <v>253</v>
      </c>
      <c r="E60" s="62" t="s">
        <v>182</v>
      </c>
    </row>
    <row r="61" spans="1:5" ht="12.75">
      <c r="A61" s="48"/>
      <c r="B61" s="60" t="s">
        <v>171</v>
      </c>
      <c r="C61" s="51">
        <v>35.6</v>
      </c>
      <c r="D61" s="67" t="s">
        <v>252</v>
      </c>
      <c r="E61" s="47"/>
    </row>
    <row r="62" spans="1:6" ht="38.25">
      <c r="A62" s="79"/>
      <c r="B62" s="61" t="s">
        <v>4</v>
      </c>
      <c r="C62" s="52">
        <f>C60-C61</f>
        <v>4.399999999999999</v>
      </c>
      <c r="D62" s="81" t="s">
        <v>282</v>
      </c>
      <c r="E62" s="50"/>
      <c r="F62" s="82" t="s">
        <v>283</v>
      </c>
    </row>
    <row r="63" spans="1:5" ht="12.75">
      <c r="A63" s="55"/>
      <c r="B63" s="59"/>
      <c r="C63" s="56"/>
      <c r="D63" s="57"/>
      <c r="E63" s="58"/>
    </row>
    <row r="64" spans="1:5" ht="12.75">
      <c r="A64" s="46" t="s">
        <v>175</v>
      </c>
      <c r="B64" s="60" t="s">
        <v>0</v>
      </c>
      <c r="C64" s="51">
        <v>35.9</v>
      </c>
      <c r="D64" s="68" t="s">
        <v>180</v>
      </c>
      <c r="E64" s="62" t="s">
        <v>148</v>
      </c>
    </row>
    <row r="65" spans="1:5" ht="12.75">
      <c r="A65" s="48"/>
      <c r="B65" s="60" t="s">
        <v>171</v>
      </c>
      <c r="C65" s="51">
        <v>0</v>
      </c>
      <c r="D65" s="53"/>
      <c r="E65" s="47"/>
    </row>
    <row r="66" spans="1:5" ht="12.75">
      <c r="A66" s="79"/>
      <c r="B66" s="61" t="s">
        <v>4</v>
      </c>
      <c r="C66" s="52">
        <f>C64-C65</f>
        <v>35.9</v>
      </c>
      <c r="D66" s="54"/>
      <c r="E66" s="50"/>
    </row>
    <row r="67" spans="1:5" ht="12.75">
      <c r="A67" s="55"/>
      <c r="B67" s="59"/>
      <c r="C67" s="56"/>
      <c r="D67" s="57"/>
      <c r="E67" s="58"/>
    </row>
    <row r="68" spans="1:5" ht="12.75">
      <c r="A68" s="46" t="s">
        <v>173</v>
      </c>
      <c r="B68" s="60" t="s">
        <v>0</v>
      </c>
      <c r="C68" s="51">
        <v>146</v>
      </c>
      <c r="D68" s="67" t="s">
        <v>181</v>
      </c>
      <c r="E68" s="63" t="s">
        <v>258</v>
      </c>
    </row>
    <row r="69" spans="1:5" ht="12.75">
      <c r="A69" s="48"/>
      <c r="B69" s="60" t="s">
        <v>171</v>
      </c>
      <c r="C69" s="51">
        <v>14</v>
      </c>
      <c r="D69" s="67" t="s">
        <v>257</v>
      </c>
      <c r="E69" s="47"/>
    </row>
    <row r="70" spans="1:5" ht="12.75">
      <c r="A70" s="48"/>
      <c r="B70" s="60"/>
      <c r="C70" s="51">
        <v>51</v>
      </c>
      <c r="D70" s="67" t="s">
        <v>270</v>
      </c>
      <c r="E70" s="47"/>
    </row>
    <row r="71" spans="1:5" ht="12.75">
      <c r="A71" s="79"/>
      <c r="B71" s="61" t="s">
        <v>4</v>
      </c>
      <c r="C71" s="52">
        <f>C68+C69+C70</f>
        <v>211</v>
      </c>
      <c r="D71" s="54"/>
      <c r="E71" s="50"/>
    </row>
    <row r="72" spans="1:5" ht="12.75">
      <c r="A72" s="55"/>
      <c r="B72" s="59"/>
      <c r="C72" s="56"/>
      <c r="D72" s="57"/>
      <c r="E72" s="58"/>
    </row>
    <row r="73" spans="1:5" ht="12.75">
      <c r="A73" s="46" t="s">
        <v>184</v>
      </c>
      <c r="B73" s="60" t="s">
        <v>0</v>
      </c>
      <c r="C73" s="51">
        <v>170</v>
      </c>
      <c r="D73" s="67" t="s">
        <v>185</v>
      </c>
      <c r="E73" s="62" t="s">
        <v>182</v>
      </c>
    </row>
    <row r="74" spans="1:5" ht="12.75">
      <c r="A74" s="48"/>
      <c r="B74" s="60" t="s">
        <v>171</v>
      </c>
      <c r="C74" s="51">
        <v>0</v>
      </c>
      <c r="D74" s="53"/>
      <c r="E74" s="47"/>
    </row>
    <row r="75" spans="1:5" ht="12.75">
      <c r="A75" s="79"/>
      <c r="B75" s="61" t="s">
        <v>4</v>
      </c>
      <c r="C75" s="52">
        <f>C73-C74</f>
        <v>170</v>
      </c>
      <c r="D75" s="54"/>
      <c r="E75" s="50"/>
    </row>
    <row r="76" spans="1:5" ht="12.75">
      <c r="A76" s="55"/>
      <c r="B76" s="59"/>
      <c r="C76" s="56"/>
      <c r="D76" s="57"/>
      <c r="E76" s="58"/>
    </row>
    <row r="77" spans="1:5" ht="12.75">
      <c r="A77" s="46" t="s">
        <v>176</v>
      </c>
      <c r="B77" s="60" t="s">
        <v>0</v>
      </c>
      <c r="C77" s="51">
        <v>251</v>
      </c>
      <c r="D77" s="67" t="s">
        <v>255</v>
      </c>
      <c r="E77" s="63" t="s">
        <v>177</v>
      </c>
    </row>
    <row r="78" spans="1:5" ht="12.75">
      <c r="A78" s="48"/>
      <c r="B78" s="60" t="s">
        <v>171</v>
      </c>
      <c r="C78" s="51">
        <v>0</v>
      </c>
      <c r="D78" s="67" t="s">
        <v>256</v>
      </c>
      <c r="E78" s="47"/>
    </row>
    <row r="79" spans="1:5" ht="12.75">
      <c r="A79" s="79"/>
      <c r="B79" s="61" t="s">
        <v>4</v>
      </c>
      <c r="C79" s="52">
        <f>C77-C78</f>
        <v>251</v>
      </c>
      <c r="D79" s="54"/>
      <c r="E79" s="50"/>
    </row>
    <row r="80" spans="1:5" ht="12.75">
      <c r="A80" s="55"/>
      <c r="B80" s="59"/>
      <c r="C80" s="56"/>
      <c r="D80" s="57"/>
      <c r="E80" s="58"/>
    </row>
    <row r="81" spans="1:6" ht="25.5">
      <c r="A81" s="46" t="s">
        <v>194</v>
      </c>
      <c r="B81" s="60" t="s">
        <v>0</v>
      </c>
      <c r="C81" s="51">
        <v>4</v>
      </c>
      <c r="D81" s="67" t="s">
        <v>192</v>
      </c>
      <c r="E81" s="63" t="s">
        <v>193</v>
      </c>
      <c r="F81" s="27" t="s">
        <v>195</v>
      </c>
    </row>
    <row r="82" spans="1:5" ht="12.75">
      <c r="A82" s="48"/>
      <c r="B82" s="60" t="s">
        <v>171</v>
      </c>
      <c r="C82" s="51">
        <v>0</v>
      </c>
      <c r="D82" s="53"/>
      <c r="E82" s="47"/>
    </row>
    <row r="83" spans="1:5" ht="12.75">
      <c r="A83" s="79"/>
      <c r="B83" s="61" t="s">
        <v>4</v>
      </c>
      <c r="C83" s="52">
        <f>C81-C82</f>
        <v>4</v>
      </c>
      <c r="D83" s="54"/>
      <c r="E83" s="50"/>
    </row>
    <row r="84" spans="1:5" ht="12.75">
      <c r="A84" s="55"/>
      <c r="B84" s="59"/>
      <c r="C84" s="56"/>
      <c r="D84" s="57"/>
      <c r="E84" s="58"/>
    </row>
    <row r="85" spans="1:6" ht="25.5">
      <c r="A85" s="46" t="s">
        <v>173</v>
      </c>
      <c r="B85" s="60" t="s">
        <v>0</v>
      </c>
      <c r="C85" s="51">
        <v>8</v>
      </c>
      <c r="D85" s="67" t="s">
        <v>192</v>
      </c>
      <c r="E85" s="63" t="s">
        <v>193</v>
      </c>
      <c r="F85" t="s">
        <v>195</v>
      </c>
    </row>
    <row r="86" spans="1:5" ht="12.75">
      <c r="A86" s="48"/>
      <c r="B86" s="60" t="s">
        <v>171</v>
      </c>
      <c r="C86" s="51"/>
      <c r="D86" s="53"/>
      <c r="E86" s="47"/>
    </row>
    <row r="87" spans="1:5" ht="12.75">
      <c r="A87" s="79"/>
      <c r="B87" s="61" t="s">
        <v>4</v>
      </c>
      <c r="C87" s="52">
        <f>C85+C86</f>
        <v>8</v>
      </c>
      <c r="D87" s="54"/>
      <c r="E87" s="50"/>
    </row>
    <row r="88" spans="1:5" ht="12.75">
      <c r="A88" s="55"/>
      <c r="B88" s="59"/>
      <c r="C88" s="56"/>
      <c r="D88" s="57"/>
      <c r="E88" s="58"/>
    </row>
    <row r="89" spans="1:5" ht="25.5">
      <c r="A89" s="46" t="s">
        <v>216</v>
      </c>
      <c r="B89" s="60" t="s">
        <v>0</v>
      </c>
      <c r="C89" s="51">
        <v>44</v>
      </c>
      <c r="D89" s="75" t="s">
        <v>217</v>
      </c>
      <c r="E89" s="63" t="s">
        <v>218</v>
      </c>
    </row>
    <row r="90" spans="1:5" ht="12.75">
      <c r="A90" s="48"/>
      <c r="B90" s="60" t="s">
        <v>171</v>
      </c>
      <c r="C90" s="51">
        <v>0</v>
      </c>
      <c r="D90" s="53"/>
      <c r="E90" s="47"/>
    </row>
    <row r="91" spans="1:5" ht="12.75">
      <c r="A91" s="49"/>
      <c r="B91" s="61" t="s">
        <v>4</v>
      </c>
      <c r="C91" s="52">
        <f>C89-C90</f>
        <v>44</v>
      </c>
      <c r="D91" s="54"/>
      <c r="E91" s="50"/>
    </row>
    <row r="92" spans="1:5" ht="12.75">
      <c r="A92" s="55"/>
      <c r="B92" s="59"/>
      <c r="C92" s="56"/>
      <c r="D92" s="57"/>
      <c r="E92" s="58"/>
    </row>
    <row r="93" spans="1:5" ht="25.5">
      <c r="A93" s="46" t="s">
        <v>266</v>
      </c>
      <c r="B93" s="60" t="s">
        <v>0</v>
      </c>
      <c r="C93" s="51">
        <v>13000</v>
      </c>
      <c r="D93" s="75" t="s">
        <v>267</v>
      </c>
      <c r="E93" s="63" t="s">
        <v>268</v>
      </c>
    </row>
    <row r="94" spans="1:5" ht="12.75">
      <c r="A94" s="48"/>
      <c r="B94" s="60" t="s">
        <v>171</v>
      </c>
      <c r="C94" s="51">
        <v>0</v>
      </c>
      <c r="D94" s="53"/>
      <c r="E94" s="47"/>
    </row>
    <row r="95" spans="1:5" ht="12.75">
      <c r="A95" s="49"/>
      <c r="B95" s="61" t="s">
        <v>4</v>
      </c>
      <c r="C95" s="52">
        <f>C93-C94</f>
        <v>13000</v>
      </c>
      <c r="D95" s="54"/>
      <c r="E95" s="50"/>
    </row>
  </sheetData>
  <sheetProtection/>
  <mergeCells count="3">
    <mergeCell ref="B3:C3"/>
    <mergeCell ref="D4:E4"/>
    <mergeCell ref="D47:E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8.2812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333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'Luglio ''11'!C47</f>
        <v>672.0500000000009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7" ht="12.75">
      <c r="A5" s="11">
        <v>40756</v>
      </c>
      <c r="B5" s="3"/>
      <c r="C5" s="3">
        <v>-262</v>
      </c>
      <c r="D5" s="30" t="s">
        <v>380</v>
      </c>
      <c r="E5" s="30"/>
      <c r="F5" s="73"/>
      <c r="G5" s="73"/>
    </row>
    <row r="6" spans="1:7" ht="12.75">
      <c r="A6" s="11">
        <v>40757</v>
      </c>
      <c r="B6" s="70"/>
      <c r="C6" s="39">
        <v>-331.7</v>
      </c>
      <c r="D6" s="30" t="s">
        <v>381</v>
      </c>
      <c r="E6" s="30"/>
      <c r="F6" s="73"/>
      <c r="G6" s="73"/>
    </row>
    <row r="7" spans="1:7" ht="12.75">
      <c r="A7" s="11">
        <v>40757</v>
      </c>
      <c r="B7" s="70"/>
      <c r="C7" s="39">
        <v>-26</v>
      </c>
      <c r="D7" s="30" t="s">
        <v>382</v>
      </c>
      <c r="E7" s="30"/>
      <c r="F7" s="73"/>
      <c r="G7" s="73"/>
    </row>
    <row r="8" spans="1:7" ht="12.75">
      <c r="A8" s="11">
        <v>40758</v>
      </c>
      <c r="B8" s="70"/>
      <c r="C8" s="39"/>
      <c r="D8" s="30"/>
      <c r="E8" s="30"/>
      <c r="F8" s="73"/>
      <c r="G8" s="73"/>
    </row>
    <row r="9" spans="1:7" ht="12.75">
      <c r="A9" s="11">
        <v>40759</v>
      </c>
      <c r="B9" s="70"/>
      <c r="C9" s="39">
        <v>-48.5</v>
      </c>
      <c r="D9" s="30" t="s">
        <v>383</v>
      </c>
      <c r="E9" s="30"/>
      <c r="F9" s="73"/>
      <c r="G9" s="73"/>
    </row>
    <row r="10" spans="1:7" ht="12.75">
      <c r="A10" s="11">
        <v>40760</v>
      </c>
      <c r="B10" s="70"/>
      <c r="C10" s="39">
        <v>-50</v>
      </c>
      <c r="D10" s="30" t="s">
        <v>386</v>
      </c>
      <c r="E10" s="30"/>
      <c r="F10" s="73"/>
      <c r="G10" s="73"/>
    </row>
    <row r="11" spans="1:5" ht="12.75">
      <c r="A11" s="11">
        <v>40761</v>
      </c>
      <c r="B11" s="3"/>
      <c r="C11" s="39"/>
      <c r="D11" s="30"/>
      <c r="E11" s="84"/>
    </row>
    <row r="12" spans="1:5" ht="12.75">
      <c r="A12" s="11">
        <v>40762</v>
      </c>
      <c r="B12" s="3"/>
      <c r="C12" s="39"/>
      <c r="D12" s="30"/>
      <c r="E12" s="30"/>
    </row>
    <row r="13" spans="1:5" ht="12.75">
      <c r="A13" s="11">
        <v>40763</v>
      </c>
      <c r="B13" s="3"/>
      <c r="C13" s="39"/>
      <c r="D13" s="30"/>
      <c r="E13" s="30"/>
    </row>
    <row r="14" spans="1:5" ht="12.75">
      <c r="A14" s="11">
        <v>40764</v>
      </c>
      <c r="B14" s="3"/>
      <c r="C14" s="39"/>
      <c r="D14" s="77"/>
      <c r="E14" s="30"/>
    </row>
    <row r="15" spans="1:5" ht="12.75">
      <c r="A15" s="11">
        <v>40765</v>
      </c>
      <c r="B15" s="3"/>
      <c r="C15" s="39"/>
      <c r="D15" s="77"/>
      <c r="E15" s="30"/>
    </row>
    <row r="16" spans="1:5" ht="12.75">
      <c r="A16" s="11">
        <v>40766</v>
      </c>
      <c r="B16" s="3"/>
      <c r="C16" s="39"/>
      <c r="D16" s="30"/>
      <c r="E16" s="80"/>
    </row>
    <row r="17" spans="1:5" ht="12.75">
      <c r="A17" s="11">
        <v>40767</v>
      </c>
      <c r="B17" s="3"/>
      <c r="C17" s="39"/>
      <c r="D17" s="30"/>
      <c r="E17" s="80"/>
    </row>
    <row r="18" spans="1:5" ht="12.75">
      <c r="A18" s="11">
        <v>40768</v>
      </c>
      <c r="B18" s="3"/>
      <c r="C18" s="39"/>
      <c r="D18" s="30"/>
      <c r="E18" s="80"/>
    </row>
    <row r="19" spans="1:5" ht="12.75">
      <c r="A19" s="11">
        <v>40769</v>
      </c>
      <c r="B19" s="3"/>
      <c r="C19" s="39"/>
      <c r="D19" s="30"/>
      <c r="E19" s="30"/>
    </row>
    <row r="20" spans="1:5" ht="12.75">
      <c r="A20" s="11">
        <v>40770</v>
      </c>
      <c r="B20" s="3"/>
      <c r="C20" s="39"/>
      <c r="D20" s="30"/>
      <c r="E20" s="30"/>
    </row>
    <row r="21" spans="1:5" ht="12.75">
      <c r="A21" s="11">
        <v>40771</v>
      </c>
      <c r="B21" s="3"/>
      <c r="C21" s="39"/>
      <c r="D21" s="30"/>
      <c r="E21" s="80"/>
    </row>
    <row r="22" spans="1:5" ht="12.75">
      <c r="A22" s="11">
        <v>40772</v>
      </c>
      <c r="B22" s="3"/>
      <c r="C22" s="39"/>
      <c r="D22" s="30"/>
      <c r="E22" s="30"/>
    </row>
    <row r="23" spans="1:5" ht="12.75">
      <c r="A23" s="11">
        <v>40773</v>
      </c>
      <c r="B23" s="3"/>
      <c r="C23" s="39"/>
      <c r="D23" s="30"/>
      <c r="E23" s="30"/>
    </row>
    <row r="24" spans="1:5" ht="12.75">
      <c r="A24" s="11">
        <v>40774</v>
      </c>
      <c r="B24" s="3"/>
      <c r="C24" s="39"/>
      <c r="D24" s="30"/>
      <c r="E24" s="80"/>
    </row>
    <row r="25" spans="1:5" ht="12.75">
      <c r="A25" s="11">
        <v>40775</v>
      </c>
      <c r="B25" s="3"/>
      <c r="C25" s="39"/>
      <c r="D25" s="30"/>
      <c r="E25" s="30"/>
    </row>
    <row r="26" spans="1:5" ht="12.75">
      <c r="A26" s="11">
        <v>40776</v>
      </c>
      <c r="B26" s="3"/>
      <c r="C26" s="39"/>
      <c r="D26" s="30"/>
      <c r="E26" s="30"/>
    </row>
    <row r="27" spans="1:6" ht="12.75">
      <c r="A27" s="11">
        <v>40777</v>
      </c>
      <c r="B27" s="3"/>
      <c r="C27" s="39"/>
      <c r="D27" s="30"/>
      <c r="E27" s="80"/>
      <c r="F27" s="73"/>
    </row>
    <row r="28" spans="1:5" ht="12.75">
      <c r="A28" s="11">
        <v>40778</v>
      </c>
      <c r="B28" s="3"/>
      <c r="C28" s="39">
        <v>-54.83</v>
      </c>
      <c r="D28" s="30" t="s">
        <v>385</v>
      </c>
      <c r="E28" s="30"/>
    </row>
    <row r="29" spans="1:5" ht="12.75">
      <c r="A29" s="11">
        <v>40779</v>
      </c>
      <c r="B29" s="3"/>
      <c r="C29" s="39"/>
      <c r="D29" s="38"/>
      <c r="E29" s="30"/>
    </row>
    <row r="30" spans="1:5" ht="12.75">
      <c r="A30" s="11">
        <v>40780</v>
      </c>
      <c r="B30" s="3"/>
      <c r="C30" s="39"/>
      <c r="D30" s="30"/>
      <c r="E30" s="80"/>
    </row>
    <row r="31" spans="1:5" ht="12.75">
      <c r="A31" s="11">
        <v>40781</v>
      </c>
      <c r="B31" s="3"/>
      <c r="C31" s="39">
        <v>-100</v>
      </c>
      <c r="D31" s="30" t="s">
        <v>387</v>
      </c>
      <c r="E31" s="30"/>
    </row>
    <row r="32" spans="1:5" ht="12.75">
      <c r="A32" s="11">
        <v>40782</v>
      </c>
      <c r="B32" s="3"/>
      <c r="C32" s="39"/>
      <c r="D32" s="30"/>
      <c r="E32" s="30"/>
    </row>
    <row r="33" spans="1:5" ht="12.75">
      <c r="A33" s="11">
        <v>40783</v>
      </c>
      <c r="B33" s="3"/>
      <c r="C33" s="39"/>
      <c r="D33" s="30"/>
      <c r="E33" s="30"/>
    </row>
    <row r="34" spans="1:5" ht="12.75">
      <c r="A34" s="11">
        <v>40784</v>
      </c>
      <c r="B34" s="3"/>
      <c r="C34" s="39">
        <v>-1</v>
      </c>
      <c r="D34" s="30" t="s">
        <v>384</v>
      </c>
      <c r="E34" s="30"/>
    </row>
    <row r="35" spans="1:5" ht="12.75">
      <c r="A35" s="11">
        <v>40785</v>
      </c>
      <c r="B35" s="3"/>
      <c r="C35" s="39"/>
      <c r="D35" s="30"/>
      <c r="E35" s="30"/>
    </row>
    <row r="36" spans="1:5" ht="12.75">
      <c r="A36" s="11">
        <v>40786</v>
      </c>
      <c r="B36" s="3">
        <v>1500</v>
      </c>
      <c r="C36" s="39"/>
      <c r="D36" s="30" t="s">
        <v>389</v>
      </c>
      <c r="E36" s="30"/>
    </row>
    <row r="37" spans="1:7" ht="15.75">
      <c r="A37" s="3" t="s">
        <v>57</v>
      </c>
      <c r="B37" s="21"/>
      <c r="C37" s="21">
        <f>B3+SUM(C5:C35)+B36</f>
        <v>1298.020000000001</v>
      </c>
      <c r="D37" s="348"/>
      <c r="E37" s="348"/>
      <c r="G37" s="27"/>
    </row>
    <row r="38" spans="5:8" ht="12.75">
      <c r="E38" s="73"/>
      <c r="H38" s="26"/>
    </row>
    <row r="39" spans="2:8" s="27" customFormat="1" ht="12.75">
      <c r="B39" s="27" t="s">
        <v>155</v>
      </c>
      <c r="C39" s="83">
        <v>1309.08</v>
      </c>
      <c r="D39" s="83"/>
      <c r="E39" s="83"/>
      <c r="F39" s="83"/>
      <c r="H39" s="83"/>
    </row>
    <row r="40" spans="2:6" s="27" customFormat="1" ht="12.75">
      <c r="B40" s="6" t="s">
        <v>156</v>
      </c>
      <c r="C40" s="14">
        <f>C39-C37</f>
        <v>11.059999999999036</v>
      </c>
      <c r="D40" s="83"/>
      <c r="E40" s="90"/>
      <c r="F40" s="83"/>
    </row>
    <row r="41" spans="1:6" ht="12.75">
      <c r="A41" s="42"/>
      <c r="B41" s="42"/>
      <c r="D41" s="26"/>
      <c r="E41" s="83"/>
      <c r="F41" s="26"/>
    </row>
    <row r="42" spans="5:8" ht="12.75">
      <c r="E42" s="73"/>
      <c r="F42" s="73"/>
      <c r="H42" s="73"/>
    </row>
    <row r="43" spans="5:8" ht="12.75">
      <c r="E43" s="78"/>
      <c r="H43" s="73"/>
    </row>
    <row r="44" spans="1:8" ht="12.75">
      <c r="A44" s="64" t="s">
        <v>168</v>
      </c>
      <c r="B44" s="65"/>
      <c r="C44" s="44" t="s">
        <v>172</v>
      </c>
      <c r="D44" s="45" t="s">
        <v>1</v>
      </c>
      <c r="E44" s="45" t="s">
        <v>169</v>
      </c>
      <c r="G44" s="26"/>
      <c r="H44" s="26"/>
    </row>
    <row r="45" spans="1:8" ht="12.75">
      <c r="A45" s="55"/>
      <c r="B45" s="59"/>
      <c r="C45" s="56"/>
      <c r="D45" s="57"/>
      <c r="E45" s="58"/>
      <c r="G45" s="26"/>
      <c r="H45" s="74"/>
    </row>
    <row r="46" spans="1:8" ht="12.75">
      <c r="A46" s="46" t="s">
        <v>170</v>
      </c>
      <c r="B46" s="60" t="s">
        <v>0</v>
      </c>
      <c r="C46" s="51">
        <v>290</v>
      </c>
      <c r="D46" s="69">
        <v>2009</v>
      </c>
      <c r="E46" s="47"/>
      <c r="H46" s="26"/>
    </row>
    <row r="47" spans="1:8" ht="12.75">
      <c r="A47" s="48"/>
      <c r="B47" s="60" t="s">
        <v>171</v>
      </c>
      <c r="C47" s="51">
        <v>0</v>
      </c>
      <c r="D47" s="53"/>
      <c r="E47" s="47"/>
      <c r="H47" s="26"/>
    </row>
    <row r="48" spans="1:8" ht="12.75">
      <c r="A48" s="79"/>
      <c r="B48" s="61" t="s">
        <v>4</v>
      </c>
      <c r="C48" s="52">
        <f>C46-C47</f>
        <v>290</v>
      </c>
      <c r="D48" s="54"/>
      <c r="E48" s="50"/>
      <c r="H48" s="74"/>
    </row>
    <row r="49" spans="1:5" ht="12.75">
      <c r="A49" s="55"/>
      <c r="B49" s="59"/>
      <c r="C49" s="56"/>
      <c r="D49" s="57"/>
      <c r="E49" s="58"/>
    </row>
    <row r="50" spans="1:5" ht="12.75">
      <c r="A50" s="46" t="s">
        <v>174</v>
      </c>
      <c r="B50" s="60" t="s">
        <v>0</v>
      </c>
      <c r="C50" s="51">
        <v>40</v>
      </c>
      <c r="D50" s="67" t="s">
        <v>253</v>
      </c>
      <c r="E50" s="62" t="s">
        <v>182</v>
      </c>
    </row>
    <row r="51" spans="1:5" ht="12.75">
      <c r="A51" s="48"/>
      <c r="B51" s="60" t="s">
        <v>171</v>
      </c>
      <c r="C51" s="51">
        <v>35.6</v>
      </c>
      <c r="D51" s="67" t="s">
        <v>252</v>
      </c>
      <c r="E51" s="47"/>
    </row>
    <row r="52" spans="1:6" ht="38.25">
      <c r="A52" s="79"/>
      <c r="B52" s="61" t="s">
        <v>4</v>
      </c>
      <c r="C52" s="52">
        <f>C50-C51</f>
        <v>4.399999999999999</v>
      </c>
      <c r="D52" s="81" t="s">
        <v>282</v>
      </c>
      <c r="E52" s="50"/>
      <c r="F52" s="82" t="s">
        <v>283</v>
      </c>
    </row>
    <row r="53" spans="1:5" ht="12.75">
      <c r="A53" s="55"/>
      <c r="B53" s="59"/>
      <c r="C53" s="56"/>
      <c r="D53" s="57"/>
      <c r="E53" s="58"/>
    </row>
    <row r="54" spans="1:5" ht="12.75">
      <c r="A54" s="46" t="s">
        <v>175</v>
      </c>
      <c r="B54" s="60" t="s">
        <v>0</v>
      </c>
      <c r="C54" s="51">
        <v>35.9</v>
      </c>
      <c r="D54" s="68" t="s">
        <v>180</v>
      </c>
      <c r="E54" s="62" t="s">
        <v>148</v>
      </c>
    </row>
    <row r="55" spans="1:5" ht="12.75">
      <c r="A55" s="48"/>
      <c r="B55" s="60" t="s">
        <v>171</v>
      </c>
      <c r="C55" s="51">
        <v>0</v>
      </c>
      <c r="D55" s="53"/>
      <c r="E55" s="47"/>
    </row>
    <row r="56" spans="1:5" ht="12.75">
      <c r="A56" s="79"/>
      <c r="B56" s="61" t="s">
        <v>4</v>
      </c>
      <c r="C56" s="52">
        <f>C54-C55</f>
        <v>35.9</v>
      </c>
      <c r="D56" s="54"/>
      <c r="E56" s="50"/>
    </row>
    <row r="57" spans="1:5" ht="12.75">
      <c r="A57" s="55"/>
      <c r="B57" s="59"/>
      <c r="C57" s="56"/>
      <c r="D57" s="57"/>
      <c r="E57" s="58"/>
    </row>
    <row r="58" spans="1:5" ht="12.75">
      <c r="A58" s="46" t="s">
        <v>173</v>
      </c>
      <c r="B58" s="60" t="s">
        <v>0</v>
      </c>
      <c r="C58" s="51">
        <v>146</v>
      </c>
      <c r="D58" s="67" t="s">
        <v>181</v>
      </c>
      <c r="E58" s="63" t="s">
        <v>258</v>
      </c>
    </row>
    <row r="59" spans="1:5" ht="12.75">
      <c r="A59" s="48"/>
      <c r="B59" s="60" t="s">
        <v>171</v>
      </c>
      <c r="C59" s="51">
        <v>14</v>
      </c>
      <c r="D59" s="67" t="s">
        <v>257</v>
      </c>
      <c r="E59" s="47"/>
    </row>
    <row r="60" spans="1:5" ht="12.75">
      <c r="A60" s="48"/>
      <c r="B60" s="60"/>
      <c r="C60" s="51">
        <v>51</v>
      </c>
      <c r="D60" s="67" t="s">
        <v>270</v>
      </c>
      <c r="E60" s="47"/>
    </row>
    <row r="61" spans="1:5" ht="12.75">
      <c r="A61" s="79"/>
      <c r="B61" s="61" t="s">
        <v>4</v>
      </c>
      <c r="C61" s="52">
        <f>C58+C59+C60</f>
        <v>211</v>
      </c>
      <c r="D61" s="54"/>
      <c r="E61" s="50"/>
    </row>
    <row r="62" spans="1:5" ht="12.75">
      <c r="A62" s="55"/>
      <c r="B62" s="59"/>
      <c r="C62" s="56"/>
      <c r="D62" s="57"/>
      <c r="E62" s="58"/>
    </row>
    <row r="63" spans="1:5" ht="12.75">
      <c r="A63" s="46" t="s">
        <v>184</v>
      </c>
      <c r="B63" s="60" t="s">
        <v>0</v>
      </c>
      <c r="C63" s="51">
        <v>170</v>
      </c>
      <c r="D63" s="67" t="s">
        <v>185</v>
      </c>
      <c r="E63" s="62" t="s">
        <v>182</v>
      </c>
    </row>
    <row r="64" spans="1:5" ht="12.75">
      <c r="A64" s="48"/>
      <c r="B64" s="60" t="s">
        <v>171</v>
      </c>
      <c r="C64" s="51">
        <v>0</v>
      </c>
      <c r="D64" s="53"/>
      <c r="E64" s="47"/>
    </row>
    <row r="65" spans="1:5" ht="12.75">
      <c r="A65" s="79"/>
      <c r="B65" s="61" t="s">
        <v>4</v>
      </c>
      <c r="C65" s="52">
        <f>C63-C64</f>
        <v>170</v>
      </c>
      <c r="D65" s="54"/>
      <c r="E65" s="50"/>
    </row>
    <row r="66" spans="1:5" ht="12.75">
      <c r="A66" s="55"/>
      <c r="B66" s="59"/>
      <c r="C66" s="56"/>
      <c r="D66" s="57"/>
      <c r="E66" s="58"/>
    </row>
    <row r="67" spans="1:5" ht="12.75">
      <c r="A67" s="46" t="s">
        <v>176</v>
      </c>
      <c r="B67" s="60" t="s">
        <v>0</v>
      </c>
      <c r="C67" s="51">
        <v>251</v>
      </c>
      <c r="D67" s="67" t="s">
        <v>255</v>
      </c>
      <c r="E67" s="63" t="s">
        <v>177</v>
      </c>
    </row>
    <row r="68" spans="1:5" ht="12.75">
      <c r="A68" s="48"/>
      <c r="B68" s="60" t="s">
        <v>171</v>
      </c>
      <c r="C68" s="51">
        <v>0</v>
      </c>
      <c r="D68" s="67" t="s">
        <v>256</v>
      </c>
      <c r="E68" s="47"/>
    </row>
    <row r="69" spans="1:5" ht="12.75">
      <c r="A69" s="79"/>
      <c r="B69" s="61" t="s">
        <v>4</v>
      </c>
      <c r="C69" s="52">
        <f>C67-C68</f>
        <v>251</v>
      </c>
      <c r="D69" s="54"/>
      <c r="E69" s="50"/>
    </row>
    <row r="70" spans="1:5" ht="12.75">
      <c r="A70" s="55"/>
      <c r="B70" s="59"/>
      <c r="C70" s="56"/>
      <c r="D70" s="57"/>
      <c r="E70" s="58"/>
    </row>
    <row r="71" spans="1:6" ht="25.5">
      <c r="A71" s="46" t="s">
        <v>194</v>
      </c>
      <c r="B71" s="60" t="s">
        <v>0</v>
      </c>
      <c r="C71" s="51">
        <v>4</v>
      </c>
      <c r="D71" s="67" t="s">
        <v>192</v>
      </c>
      <c r="E71" s="63" t="s">
        <v>193</v>
      </c>
      <c r="F71" s="27" t="s">
        <v>195</v>
      </c>
    </row>
    <row r="72" spans="1:5" ht="12.75">
      <c r="A72" s="48"/>
      <c r="B72" s="60" t="s">
        <v>171</v>
      </c>
      <c r="C72" s="51">
        <v>0</v>
      </c>
      <c r="D72" s="53"/>
      <c r="E72" s="47"/>
    </row>
    <row r="73" spans="1:5" ht="12.75">
      <c r="A73" s="79"/>
      <c r="B73" s="61" t="s">
        <v>4</v>
      </c>
      <c r="C73" s="52">
        <f>C71-C72</f>
        <v>4</v>
      </c>
      <c r="D73" s="54"/>
      <c r="E73" s="50"/>
    </row>
    <row r="74" spans="1:5" ht="12.75">
      <c r="A74" s="55"/>
      <c r="B74" s="59"/>
      <c r="C74" s="56"/>
      <c r="D74" s="57"/>
      <c r="E74" s="58"/>
    </row>
    <row r="75" spans="1:6" ht="25.5">
      <c r="A75" s="46" t="s">
        <v>173</v>
      </c>
      <c r="B75" s="60" t="s">
        <v>0</v>
      </c>
      <c r="C75" s="51">
        <v>8</v>
      </c>
      <c r="D75" s="67" t="s">
        <v>192</v>
      </c>
      <c r="E75" s="63" t="s">
        <v>193</v>
      </c>
      <c r="F75" t="s">
        <v>195</v>
      </c>
    </row>
    <row r="76" spans="1:5" ht="12.75">
      <c r="A76" s="48"/>
      <c r="B76" s="60" t="s">
        <v>171</v>
      </c>
      <c r="C76" s="51"/>
      <c r="D76" s="53"/>
      <c r="E76" s="47"/>
    </row>
    <row r="77" spans="1:5" ht="12.75">
      <c r="A77" s="79"/>
      <c r="B77" s="61" t="s">
        <v>4</v>
      </c>
      <c r="C77" s="52">
        <f>C75+C76</f>
        <v>8</v>
      </c>
      <c r="D77" s="54"/>
      <c r="E77" s="50"/>
    </row>
    <row r="78" spans="1:5" ht="12.75">
      <c r="A78" s="55"/>
      <c r="B78" s="59"/>
      <c r="C78" s="56"/>
      <c r="D78" s="57"/>
      <c r="E78" s="58"/>
    </row>
    <row r="79" spans="1:5" ht="25.5">
      <c r="A79" s="46" t="s">
        <v>216</v>
      </c>
      <c r="B79" s="60" t="s">
        <v>0</v>
      </c>
      <c r="C79" s="51">
        <v>44</v>
      </c>
      <c r="D79" s="75" t="s">
        <v>217</v>
      </c>
      <c r="E79" s="63" t="s">
        <v>218</v>
      </c>
    </row>
    <row r="80" spans="1:5" ht="12.75">
      <c r="A80" s="48"/>
      <c r="B80" s="60" t="s">
        <v>171</v>
      </c>
      <c r="C80" s="51">
        <v>0</v>
      </c>
      <c r="D80" s="53"/>
      <c r="E80" s="47"/>
    </row>
    <row r="81" spans="1:5" ht="12.75">
      <c r="A81" s="49"/>
      <c r="B81" s="61" t="s">
        <v>4</v>
      </c>
      <c r="C81" s="52">
        <f>C79-C80</f>
        <v>44</v>
      </c>
      <c r="D81" s="54"/>
      <c r="E81" s="50"/>
    </row>
    <row r="82" spans="1:5" ht="12.75">
      <c r="A82" s="55"/>
      <c r="B82" s="59"/>
      <c r="C82" s="56"/>
      <c r="D82" s="57"/>
      <c r="E82" s="58"/>
    </row>
    <row r="83" spans="1:5" ht="25.5">
      <c r="A83" s="46" t="s">
        <v>266</v>
      </c>
      <c r="B83" s="60" t="s">
        <v>0</v>
      </c>
      <c r="C83" s="51">
        <v>13000</v>
      </c>
      <c r="D83" s="75" t="s">
        <v>267</v>
      </c>
      <c r="E83" s="63" t="s">
        <v>268</v>
      </c>
    </row>
    <row r="84" spans="1:5" ht="12.75">
      <c r="A84" s="48"/>
      <c r="B84" s="60" t="s">
        <v>171</v>
      </c>
      <c r="C84" s="51">
        <v>0</v>
      </c>
      <c r="D84" s="53"/>
      <c r="E84" s="47"/>
    </row>
    <row r="85" spans="1:5" ht="12.75">
      <c r="A85" s="49"/>
      <c r="B85" s="61" t="s">
        <v>4</v>
      </c>
      <c r="C85" s="52">
        <f>C83-C84</f>
        <v>13000</v>
      </c>
      <c r="D85" s="54"/>
      <c r="E85" s="50"/>
    </row>
  </sheetData>
  <sheetProtection/>
  <mergeCells count="3">
    <mergeCell ref="B3:C3"/>
    <mergeCell ref="D4:E4"/>
    <mergeCell ref="D37:E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PageLayoutView="0" workbookViewId="0" topLeftCell="A31">
      <selection activeCell="A1" sqref="A1:E47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50.00390625" style="16" customWidth="1"/>
    <col min="5" max="5" width="18.28125" style="16" customWidth="1"/>
    <col min="6" max="6" width="19.140625" style="0" customWidth="1"/>
    <col min="7" max="7" width="9.28125" style="0" bestFit="1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334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'Agosto ''11'!C37</f>
        <v>1298.020000000001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7" ht="12.75">
      <c r="A5" s="11">
        <v>40787</v>
      </c>
      <c r="B5" s="3"/>
      <c r="C5" s="3"/>
      <c r="D5" s="30"/>
      <c r="E5" s="30"/>
      <c r="F5" s="73"/>
      <c r="G5" s="73"/>
    </row>
    <row r="6" spans="1:7" ht="12.75">
      <c r="A6" s="11">
        <v>40788</v>
      </c>
      <c r="B6" s="70"/>
      <c r="C6" s="39">
        <v>-13</v>
      </c>
      <c r="D6" s="30" t="s">
        <v>391</v>
      </c>
      <c r="E6" s="30"/>
      <c r="F6" s="73"/>
      <c r="G6" s="73"/>
    </row>
    <row r="7" spans="1:7" ht="12.75">
      <c r="A7" s="11">
        <v>40788</v>
      </c>
      <c r="B7" s="70"/>
      <c r="C7" s="39">
        <v>-215.8</v>
      </c>
      <c r="D7" s="30" t="s">
        <v>390</v>
      </c>
      <c r="E7" s="30"/>
      <c r="F7" s="73"/>
      <c r="G7" s="73"/>
    </row>
    <row r="8" spans="1:7" ht="12.75">
      <c r="A8" s="11">
        <v>40789</v>
      </c>
      <c r="B8" s="70"/>
      <c r="C8" s="39"/>
      <c r="D8" s="30"/>
      <c r="E8" s="30"/>
      <c r="F8" s="73"/>
      <c r="G8" s="73"/>
    </row>
    <row r="9" spans="1:7" ht="12.75">
      <c r="A9" s="11">
        <v>40790</v>
      </c>
      <c r="B9" s="70"/>
      <c r="C9" s="39"/>
      <c r="D9" s="30"/>
      <c r="E9" s="30"/>
      <c r="F9" s="73"/>
      <c r="G9" s="73"/>
    </row>
    <row r="10" spans="1:7" ht="12.75">
      <c r="A10" s="11">
        <v>40791</v>
      </c>
      <c r="B10" s="70"/>
      <c r="C10" s="39"/>
      <c r="D10" s="30"/>
      <c r="E10" s="30"/>
      <c r="F10" s="73"/>
      <c r="G10" s="73"/>
    </row>
    <row r="11" spans="1:5" ht="12.75">
      <c r="A11" s="11">
        <v>40792</v>
      </c>
      <c r="B11" s="3"/>
      <c r="C11" s="39"/>
      <c r="D11" s="30"/>
      <c r="E11" s="84"/>
    </row>
    <row r="12" spans="1:5" ht="12.75">
      <c r="A12" s="11">
        <v>40793</v>
      </c>
      <c r="B12" s="3"/>
      <c r="C12" s="39">
        <v>-17.7</v>
      </c>
      <c r="D12" s="30" t="s">
        <v>398</v>
      </c>
      <c r="E12" s="30"/>
    </row>
    <row r="13" spans="1:5" ht="12.75">
      <c r="A13" s="11">
        <v>40793</v>
      </c>
      <c r="B13" s="3"/>
      <c r="C13" s="39">
        <v>-51.1</v>
      </c>
      <c r="D13" s="30" t="s">
        <v>369</v>
      </c>
      <c r="E13" s="30"/>
    </row>
    <row r="14" spans="1:5" ht="12.75">
      <c r="A14" s="11">
        <v>40794</v>
      </c>
      <c r="B14" s="3"/>
      <c r="C14" s="39">
        <v>-55.9</v>
      </c>
      <c r="D14" s="30" t="s">
        <v>399</v>
      </c>
      <c r="E14" s="30"/>
    </row>
    <row r="15" spans="1:5" ht="12.75">
      <c r="A15" s="11">
        <v>40795</v>
      </c>
      <c r="B15" s="3"/>
      <c r="C15" s="39"/>
      <c r="D15" s="77"/>
      <c r="E15" s="30"/>
    </row>
    <row r="16" spans="1:5" ht="12.75">
      <c r="A16" s="11">
        <v>40796</v>
      </c>
      <c r="B16" s="3"/>
      <c r="C16" s="39">
        <v>-3.9</v>
      </c>
      <c r="D16" s="77" t="s">
        <v>160</v>
      </c>
      <c r="E16" s="30"/>
    </row>
    <row r="17" spans="1:5" ht="12.75">
      <c r="A17" s="11">
        <v>40797</v>
      </c>
      <c r="B17" s="3"/>
      <c r="C17" s="39"/>
      <c r="D17" s="30"/>
      <c r="E17" s="80"/>
    </row>
    <row r="18" spans="1:5" ht="12.75">
      <c r="A18" s="11">
        <v>40798</v>
      </c>
      <c r="B18" s="3"/>
      <c r="C18" s="39">
        <v>-20.4</v>
      </c>
      <c r="D18" s="30" t="s">
        <v>400</v>
      </c>
      <c r="E18" s="80"/>
    </row>
    <row r="19" spans="1:5" ht="12.75">
      <c r="A19" s="11">
        <v>40799</v>
      </c>
      <c r="B19" s="3"/>
      <c r="C19" s="39">
        <v>-47</v>
      </c>
      <c r="D19" s="30" t="s">
        <v>401</v>
      </c>
      <c r="E19" s="80"/>
    </row>
    <row r="20" spans="1:5" ht="12.75">
      <c r="A20" s="11">
        <v>40799</v>
      </c>
      <c r="B20" s="3"/>
      <c r="C20" s="39">
        <v>-8</v>
      </c>
      <c r="D20" s="30" t="s">
        <v>409</v>
      </c>
      <c r="E20" s="80"/>
    </row>
    <row r="21" spans="1:5" ht="12.75">
      <c r="A21" s="11">
        <v>40800</v>
      </c>
      <c r="B21" s="3"/>
      <c r="C21" s="39"/>
      <c r="D21" s="30"/>
      <c r="E21" s="30"/>
    </row>
    <row r="22" spans="1:5" ht="12.75">
      <c r="A22" s="11">
        <v>40801</v>
      </c>
      <c r="B22" s="3"/>
      <c r="C22" s="39"/>
      <c r="D22" s="30"/>
      <c r="E22" s="30"/>
    </row>
    <row r="23" spans="1:5" ht="12.75">
      <c r="A23" s="11">
        <v>40802</v>
      </c>
      <c r="B23" s="3"/>
      <c r="C23" s="39">
        <v>-51.1</v>
      </c>
      <c r="D23" s="30" t="s">
        <v>369</v>
      </c>
      <c r="E23" s="80"/>
    </row>
    <row r="24" spans="1:5" ht="12.75">
      <c r="A24" s="11">
        <v>40802</v>
      </c>
      <c r="B24" s="3"/>
      <c r="C24" s="39">
        <v>-3.9</v>
      </c>
      <c r="D24" s="30" t="s">
        <v>402</v>
      </c>
      <c r="E24" s="80"/>
    </row>
    <row r="25" spans="1:5" ht="12.75">
      <c r="A25" s="11">
        <v>40803</v>
      </c>
      <c r="B25" s="3"/>
      <c r="C25" s="39">
        <v>-3.9</v>
      </c>
      <c r="D25" s="30" t="s">
        <v>141</v>
      </c>
      <c r="E25" s="30"/>
    </row>
    <row r="26" spans="1:5" ht="12.75">
      <c r="A26" s="11">
        <v>40804</v>
      </c>
      <c r="B26" s="3"/>
      <c r="C26" s="39"/>
      <c r="D26" s="30"/>
      <c r="E26" s="30"/>
    </row>
    <row r="27" spans="1:5" ht="12.75">
      <c r="A27" s="11">
        <v>40805</v>
      </c>
      <c r="B27" s="3"/>
      <c r="C27" s="39"/>
      <c r="D27" s="30"/>
      <c r="E27" s="80"/>
    </row>
    <row r="28" spans="1:5" ht="12.75">
      <c r="A28" s="11">
        <v>40806</v>
      </c>
      <c r="B28" s="3"/>
      <c r="C28" s="39">
        <v>-24.5</v>
      </c>
      <c r="D28" s="30" t="s">
        <v>403</v>
      </c>
      <c r="E28" s="30"/>
    </row>
    <row r="29" spans="1:5" ht="12.75">
      <c r="A29" s="11">
        <v>40807</v>
      </c>
      <c r="B29" s="3"/>
      <c r="C29" s="39"/>
      <c r="D29" s="30"/>
      <c r="E29" s="30"/>
    </row>
    <row r="30" spans="1:6" ht="12.75">
      <c r="A30" s="11">
        <v>40808</v>
      </c>
      <c r="B30" s="3"/>
      <c r="C30" s="39">
        <v>-52.6</v>
      </c>
      <c r="D30" s="30" t="s">
        <v>404</v>
      </c>
      <c r="E30" s="80"/>
      <c r="F30" s="73"/>
    </row>
    <row r="31" spans="1:7" ht="12.75">
      <c r="A31" s="11">
        <v>40809</v>
      </c>
      <c r="B31" s="3"/>
      <c r="C31" s="39">
        <v>-10.43</v>
      </c>
      <c r="D31" s="30" t="s">
        <v>405</v>
      </c>
      <c r="E31" s="30"/>
      <c r="G31" s="26"/>
    </row>
    <row r="32" spans="1:7" ht="12.75">
      <c r="A32" s="11">
        <v>40809</v>
      </c>
      <c r="B32" s="3"/>
      <c r="C32" s="39">
        <v>-3.9</v>
      </c>
      <c r="D32" s="30" t="s">
        <v>200</v>
      </c>
      <c r="E32" s="30"/>
      <c r="G32" s="26"/>
    </row>
    <row r="33" spans="1:7" ht="12.75">
      <c r="A33" s="11">
        <v>40809</v>
      </c>
      <c r="B33" s="3"/>
      <c r="C33" s="39">
        <v>-20.28</v>
      </c>
      <c r="D33" s="30" t="s">
        <v>406</v>
      </c>
      <c r="E33" s="30"/>
      <c r="G33" s="26"/>
    </row>
    <row r="34" spans="1:5" ht="12.75">
      <c r="A34" s="11">
        <v>40810</v>
      </c>
      <c r="B34" s="3"/>
      <c r="C34" s="39"/>
      <c r="D34" s="38"/>
      <c r="E34" s="30"/>
    </row>
    <row r="35" spans="1:5" ht="12.75">
      <c r="A35" s="11">
        <v>40811</v>
      </c>
      <c r="B35" s="3"/>
      <c r="C35" s="39"/>
      <c r="D35" s="30"/>
      <c r="E35" s="80"/>
    </row>
    <row r="36" spans="1:5" ht="12.75">
      <c r="A36" s="11">
        <v>40812</v>
      </c>
      <c r="B36" s="3"/>
      <c r="C36" s="39">
        <v>-6</v>
      </c>
      <c r="D36" s="38" t="s">
        <v>407</v>
      </c>
      <c r="E36" s="30"/>
    </row>
    <row r="37" spans="1:5" ht="12.75">
      <c r="A37" s="11">
        <v>40813</v>
      </c>
      <c r="B37" s="3"/>
      <c r="C37" s="39"/>
      <c r="D37" s="38"/>
      <c r="E37" s="30"/>
    </row>
    <row r="38" spans="1:5" ht="12.75">
      <c r="A38" s="11">
        <v>40814</v>
      </c>
      <c r="B38" s="3"/>
      <c r="C38" s="39">
        <v>-6</v>
      </c>
      <c r="D38" s="30" t="s">
        <v>410</v>
      </c>
      <c r="E38" s="30"/>
    </row>
    <row r="39" spans="1:5" ht="12.75">
      <c r="A39" s="11">
        <v>40814</v>
      </c>
      <c r="B39" s="3"/>
      <c r="C39" s="39">
        <v>-52</v>
      </c>
      <c r="D39" s="30" t="s">
        <v>411</v>
      </c>
      <c r="E39" s="38"/>
    </row>
    <row r="40" spans="1:5" ht="12.75">
      <c r="A40" s="11">
        <v>40814</v>
      </c>
      <c r="B40" s="3"/>
      <c r="C40" s="39">
        <v>-50.77</v>
      </c>
      <c r="D40" s="30" t="s">
        <v>413</v>
      </c>
      <c r="E40" s="38"/>
    </row>
    <row r="41" spans="1:5" ht="12.75">
      <c r="A41" s="11">
        <v>40814</v>
      </c>
      <c r="B41" s="3"/>
      <c r="C41" s="39">
        <v>-30</v>
      </c>
      <c r="D41" s="38" t="s">
        <v>412</v>
      </c>
      <c r="E41" s="38"/>
    </row>
    <row r="42" spans="1:5" ht="12.75">
      <c r="A42" s="11">
        <v>40814</v>
      </c>
      <c r="B42" s="3"/>
      <c r="C42" s="39">
        <v>-2</v>
      </c>
      <c r="D42" s="38" t="s">
        <v>414</v>
      </c>
      <c r="E42" s="38"/>
    </row>
    <row r="43" spans="1:5" ht="12.75">
      <c r="A43" s="11">
        <v>40815</v>
      </c>
      <c r="B43" s="3"/>
      <c r="C43" s="39">
        <v>-23</v>
      </c>
      <c r="D43" s="30" t="s">
        <v>415</v>
      </c>
      <c r="E43" s="30"/>
    </row>
    <row r="44" spans="1:5" ht="12.75">
      <c r="A44" s="11">
        <v>40816</v>
      </c>
      <c r="B44" s="3"/>
      <c r="C44" s="39">
        <v>-99</v>
      </c>
      <c r="D44" s="30" t="s">
        <v>421</v>
      </c>
      <c r="E44" s="30"/>
    </row>
    <row r="45" spans="1:5" ht="12.75">
      <c r="A45" s="11">
        <v>40816</v>
      </c>
      <c r="B45" s="3"/>
      <c r="C45" s="39">
        <v>-3.9</v>
      </c>
      <c r="D45" s="30" t="s">
        <v>141</v>
      </c>
      <c r="E45" s="30"/>
    </row>
    <row r="46" spans="1:5" ht="12.75">
      <c r="A46" s="11">
        <v>40816</v>
      </c>
      <c r="B46" s="3"/>
      <c r="C46" s="39">
        <v>-300</v>
      </c>
      <c r="D46" s="30" t="s">
        <v>422</v>
      </c>
      <c r="E46" s="30"/>
    </row>
    <row r="47" spans="1:7" ht="15.75">
      <c r="A47" s="3" t="s">
        <v>57</v>
      </c>
      <c r="B47" s="21"/>
      <c r="C47" s="21">
        <f>B3+SUM(C5:C46)</f>
        <v>121.94000000000096</v>
      </c>
      <c r="D47" s="348"/>
      <c r="E47" s="348"/>
      <c r="G47" s="27"/>
    </row>
    <row r="48" spans="5:8" ht="12" customHeight="1">
      <c r="E48" s="73"/>
      <c r="H48" s="26"/>
    </row>
    <row r="49" spans="2:8" s="109" customFormat="1" ht="12.75">
      <c r="B49" s="109" t="s">
        <v>155</v>
      </c>
      <c r="C49" s="110">
        <v>134.43</v>
      </c>
      <c r="D49" s="110"/>
      <c r="H49" s="110"/>
    </row>
    <row r="50" spans="2:6" s="109" customFormat="1" ht="12.75">
      <c r="B50" s="111" t="s">
        <v>156</v>
      </c>
      <c r="C50" s="112">
        <f>C49-C47</f>
        <v>12.489999999999043</v>
      </c>
      <c r="D50" s="110"/>
      <c r="E50" s="110"/>
      <c r="F50" s="110"/>
    </row>
    <row r="51" spans="1:6" ht="12.75">
      <c r="A51" s="42"/>
      <c r="B51" s="42"/>
      <c r="D51" s="26"/>
      <c r="E51" s="74"/>
      <c r="F51" s="26"/>
    </row>
    <row r="52" spans="5:8" ht="12.75">
      <c r="E52" s="73"/>
      <c r="F52" s="73"/>
      <c r="H52" s="73"/>
    </row>
    <row r="53" spans="5:8" ht="12.75">
      <c r="E53" s="78"/>
      <c r="H53" s="73"/>
    </row>
    <row r="54" spans="1:8" ht="12.75">
      <c r="A54" s="64" t="s">
        <v>168</v>
      </c>
      <c r="B54" s="65"/>
      <c r="C54" s="91" t="s">
        <v>172</v>
      </c>
      <c r="D54" s="92" t="s">
        <v>1</v>
      </c>
      <c r="E54" s="92" t="s">
        <v>169</v>
      </c>
      <c r="G54" s="26"/>
      <c r="H54" s="26"/>
    </row>
    <row r="55" spans="1:8" ht="12.75">
      <c r="A55" s="46"/>
      <c r="B55" s="93"/>
      <c r="C55" s="94"/>
      <c r="D55" s="95"/>
      <c r="E55" s="96"/>
      <c r="G55" s="26"/>
      <c r="H55" s="74"/>
    </row>
    <row r="56" spans="1:8" ht="12.75">
      <c r="A56" s="46" t="s">
        <v>170</v>
      </c>
      <c r="B56" s="97" t="s">
        <v>0</v>
      </c>
      <c r="C56" s="98">
        <v>290</v>
      </c>
      <c r="D56" s="69">
        <v>2009</v>
      </c>
      <c r="E56" s="99"/>
      <c r="H56" s="26"/>
    </row>
    <row r="57" spans="1:8" ht="12.75">
      <c r="A57" s="100"/>
      <c r="B57" s="97" t="s">
        <v>171</v>
      </c>
      <c r="C57" s="98">
        <v>0</v>
      </c>
      <c r="D57" s="69"/>
      <c r="E57" s="99"/>
      <c r="H57" s="26"/>
    </row>
    <row r="58" spans="1:8" ht="12.75">
      <c r="A58" s="101"/>
      <c r="B58" s="107" t="s">
        <v>4</v>
      </c>
      <c r="C58" s="107">
        <f>C56-C57</f>
        <v>290</v>
      </c>
      <c r="D58" s="102"/>
      <c r="E58" s="103"/>
      <c r="H58" s="74"/>
    </row>
    <row r="59" spans="1:5" ht="12.75">
      <c r="A59" s="46"/>
      <c r="B59" s="93"/>
      <c r="C59" s="94"/>
      <c r="D59" s="95"/>
      <c r="E59" s="96"/>
    </row>
    <row r="60" spans="1:5" ht="12.75">
      <c r="A60" s="46" t="s">
        <v>174</v>
      </c>
      <c r="B60" s="97" t="s">
        <v>0</v>
      </c>
      <c r="C60" s="98">
        <v>40</v>
      </c>
      <c r="D60" s="67" t="s">
        <v>253</v>
      </c>
      <c r="E60" s="104" t="s">
        <v>182</v>
      </c>
    </row>
    <row r="61" spans="1:5" ht="12.75">
      <c r="A61" s="100"/>
      <c r="B61" s="97" t="s">
        <v>171</v>
      </c>
      <c r="C61" s="98">
        <v>35.6</v>
      </c>
      <c r="D61" s="67" t="s">
        <v>252</v>
      </c>
      <c r="E61" s="99"/>
    </row>
    <row r="62" spans="1:6" ht="38.25">
      <c r="A62" s="101"/>
      <c r="B62" s="107" t="s">
        <v>4</v>
      </c>
      <c r="C62" s="107">
        <f>C60-C61</f>
        <v>4.399999999999999</v>
      </c>
      <c r="D62" s="81" t="s">
        <v>282</v>
      </c>
      <c r="E62" s="103"/>
      <c r="F62" s="108" t="s">
        <v>283</v>
      </c>
    </row>
    <row r="63" spans="1:5" ht="12.75">
      <c r="A63" s="46"/>
      <c r="B63" s="93"/>
      <c r="C63" s="94"/>
      <c r="D63" s="95"/>
      <c r="E63" s="96"/>
    </row>
    <row r="64" spans="1:5" ht="12.75">
      <c r="A64" s="46" t="s">
        <v>175</v>
      </c>
      <c r="B64" s="97" t="s">
        <v>0</v>
      </c>
      <c r="C64" s="98">
        <v>35.9</v>
      </c>
      <c r="D64" s="68" t="s">
        <v>180</v>
      </c>
      <c r="E64" s="104" t="s">
        <v>148</v>
      </c>
    </row>
    <row r="65" spans="1:5" ht="12.75">
      <c r="A65" s="100"/>
      <c r="B65" s="97" t="s">
        <v>171</v>
      </c>
      <c r="C65" s="98">
        <v>0</v>
      </c>
      <c r="D65" s="69"/>
      <c r="E65" s="99"/>
    </row>
    <row r="66" spans="1:5" ht="12.75">
      <c r="A66" s="101"/>
      <c r="B66" s="107" t="s">
        <v>4</v>
      </c>
      <c r="C66" s="107">
        <f>C64-C65</f>
        <v>35.9</v>
      </c>
      <c r="D66" s="102"/>
      <c r="E66" s="103"/>
    </row>
    <row r="67" spans="1:5" ht="12.75">
      <c r="A67" s="46"/>
      <c r="B67" s="93"/>
      <c r="C67" s="94"/>
      <c r="D67" s="95"/>
      <c r="E67" s="96"/>
    </row>
    <row r="68" spans="1:5" ht="12.75">
      <c r="A68" s="46" t="s">
        <v>173</v>
      </c>
      <c r="B68" s="97" t="s">
        <v>0</v>
      </c>
      <c r="C68" s="98">
        <v>146</v>
      </c>
      <c r="D68" s="67" t="s">
        <v>181</v>
      </c>
      <c r="E68" s="105" t="s">
        <v>148</v>
      </c>
    </row>
    <row r="69" spans="1:5" ht="12.75">
      <c r="A69" s="100"/>
      <c r="B69" s="97" t="s">
        <v>171</v>
      </c>
      <c r="C69" s="98">
        <v>14</v>
      </c>
      <c r="D69" s="67" t="s">
        <v>418</v>
      </c>
      <c r="E69" s="104" t="s">
        <v>182</v>
      </c>
    </row>
    <row r="70" spans="1:5" ht="12.75">
      <c r="A70" s="100"/>
      <c r="B70" s="97" t="s">
        <v>171</v>
      </c>
      <c r="C70" s="98">
        <v>51</v>
      </c>
      <c r="D70" s="67" t="s">
        <v>417</v>
      </c>
      <c r="E70" s="104" t="s">
        <v>148</v>
      </c>
    </row>
    <row r="71" spans="1:5" ht="12.75">
      <c r="A71" s="100"/>
      <c r="B71" s="97" t="s">
        <v>171</v>
      </c>
      <c r="C71" s="98">
        <v>8</v>
      </c>
      <c r="D71" s="67" t="s">
        <v>416</v>
      </c>
      <c r="E71" s="104" t="s">
        <v>420</v>
      </c>
    </row>
    <row r="72" spans="1:5" ht="12.75">
      <c r="A72" s="100"/>
      <c r="B72" s="97" t="s">
        <v>171</v>
      </c>
      <c r="C72" s="98">
        <v>219</v>
      </c>
      <c r="D72" s="67" t="s">
        <v>419</v>
      </c>
      <c r="E72" s="104" t="s">
        <v>148</v>
      </c>
    </row>
    <row r="73" spans="1:5" ht="12.75">
      <c r="A73" s="101"/>
      <c r="B73" s="107" t="s">
        <v>4</v>
      </c>
      <c r="C73" s="107">
        <f>C68+C69+C70+C71-C72</f>
        <v>0</v>
      </c>
      <c r="D73" s="102"/>
      <c r="E73" s="103"/>
    </row>
    <row r="74" spans="1:5" ht="12.75">
      <c r="A74" s="46"/>
      <c r="B74" s="93"/>
      <c r="C74" s="94"/>
      <c r="D74" s="95"/>
      <c r="E74" s="96"/>
    </row>
    <row r="75" spans="1:5" ht="12.75">
      <c r="A75" s="46" t="s">
        <v>184</v>
      </c>
      <c r="B75" s="97" t="s">
        <v>0</v>
      </c>
      <c r="C75" s="98">
        <v>170</v>
      </c>
      <c r="D75" s="67" t="s">
        <v>185</v>
      </c>
      <c r="E75" s="104" t="s">
        <v>182</v>
      </c>
    </row>
    <row r="76" spans="1:5" ht="12.75">
      <c r="A76" s="100"/>
      <c r="B76" s="97" t="s">
        <v>171</v>
      </c>
      <c r="C76" s="98">
        <v>0</v>
      </c>
      <c r="D76" s="69"/>
      <c r="E76" s="99"/>
    </row>
    <row r="77" spans="1:5" ht="12.75">
      <c r="A77" s="101"/>
      <c r="B77" s="107" t="s">
        <v>4</v>
      </c>
      <c r="C77" s="107">
        <f>C75-C76</f>
        <v>170</v>
      </c>
      <c r="D77" s="102"/>
      <c r="E77" s="103"/>
    </row>
    <row r="78" spans="1:5" ht="12.75">
      <c r="A78" s="46"/>
      <c r="B78" s="93"/>
      <c r="C78" s="94"/>
      <c r="D78" s="95"/>
      <c r="E78" s="96"/>
    </row>
    <row r="79" spans="1:5" ht="12.75">
      <c r="A79" s="46" t="s">
        <v>176</v>
      </c>
      <c r="B79" s="97" t="s">
        <v>0</v>
      </c>
      <c r="C79" s="98">
        <v>251</v>
      </c>
      <c r="D79" s="67" t="s">
        <v>255</v>
      </c>
      <c r="E79" s="105" t="s">
        <v>177</v>
      </c>
    </row>
    <row r="80" spans="1:5" ht="12.75">
      <c r="A80" s="100"/>
      <c r="B80" s="97" t="s">
        <v>171</v>
      </c>
      <c r="C80" s="98">
        <v>0</v>
      </c>
      <c r="D80" s="67" t="s">
        <v>256</v>
      </c>
      <c r="E80" s="99"/>
    </row>
    <row r="81" spans="1:5" ht="12.75">
      <c r="A81" s="101"/>
      <c r="B81" s="107" t="s">
        <v>4</v>
      </c>
      <c r="C81" s="107">
        <f>C79-C80</f>
        <v>251</v>
      </c>
      <c r="D81" s="102"/>
      <c r="E81" s="103"/>
    </row>
    <row r="82" spans="1:5" ht="12.75">
      <c r="A82" s="46"/>
      <c r="B82" s="93"/>
      <c r="C82" s="94"/>
      <c r="D82" s="95"/>
      <c r="E82" s="96"/>
    </row>
    <row r="83" spans="1:6" ht="25.5">
      <c r="A83" s="46" t="s">
        <v>194</v>
      </c>
      <c r="B83" s="97" t="s">
        <v>0</v>
      </c>
      <c r="C83" s="98">
        <v>4</v>
      </c>
      <c r="D83" s="67" t="s">
        <v>192</v>
      </c>
      <c r="E83" s="105" t="s">
        <v>193</v>
      </c>
      <c r="F83" s="108" t="s">
        <v>195</v>
      </c>
    </row>
    <row r="84" spans="1:5" ht="12.75">
      <c r="A84" s="100"/>
      <c r="B84" s="97" t="s">
        <v>171</v>
      </c>
      <c r="C84" s="98">
        <v>0</v>
      </c>
      <c r="D84" s="69"/>
      <c r="E84" s="99"/>
    </row>
    <row r="85" spans="1:5" ht="12.75">
      <c r="A85" s="101"/>
      <c r="B85" s="107" t="s">
        <v>4</v>
      </c>
      <c r="C85" s="107">
        <f>C83-C84</f>
        <v>4</v>
      </c>
      <c r="D85" s="102"/>
      <c r="E85" s="103"/>
    </row>
    <row r="86" spans="1:5" ht="12.75">
      <c r="A86" s="46"/>
      <c r="B86" s="93"/>
      <c r="C86" s="94"/>
      <c r="D86" s="95"/>
      <c r="E86" s="96"/>
    </row>
    <row r="87" spans="1:6" ht="25.5">
      <c r="A87" s="46" t="s">
        <v>173</v>
      </c>
      <c r="B87" s="97" t="s">
        <v>0</v>
      </c>
      <c r="C87" s="98">
        <v>8</v>
      </c>
      <c r="D87" s="67" t="s">
        <v>192</v>
      </c>
      <c r="E87" s="105" t="s">
        <v>193</v>
      </c>
      <c r="F87" s="108" t="s">
        <v>195</v>
      </c>
    </row>
    <row r="88" spans="1:5" ht="12.75">
      <c r="A88" s="100"/>
      <c r="B88" s="97" t="s">
        <v>171</v>
      </c>
      <c r="C88" s="98"/>
      <c r="D88" s="69"/>
      <c r="E88" s="99"/>
    </row>
    <row r="89" spans="1:5" ht="12.75">
      <c r="A89" s="101"/>
      <c r="B89" s="107" t="s">
        <v>4</v>
      </c>
      <c r="C89" s="107">
        <f>C87+C88</f>
        <v>8</v>
      </c>
      <c r="D89" s="102"/>
      <c r="E89" s="103"/>
    </row>
    <row r="90" spans="1:5" ht="12.75">
      <c r="A90" s="46"/>
      <c r="B90" s="93"/>
      <c r="C90" s="94"/>
      <c r="D90" s="95"/>
      <c r="E90" s="96"/>
    </row>
    <row r="91" spans="1:5" ht="25.5">
      <c r="A91" s="46" t="s">
        <v>216</v>
      </c>
      <c r="B91" s="97" t="s">
        <v>0</v>
      </c>
      <c r="C91" s="98">
        <v>44</v>
      </c>
      <c r="D91" s="75" t="s">
        <v>217</v>
      </c>
      <c r="E91" s="105" t="s">
        <v>218</v>
      </c>
    </row>
    <row r="92" spans="1:5" ht="12.75">
      <c r="A92" s="100"/>
      <c r="B92" s="97" t="s">
        <v>171</v>
      </c>
      <c r="C92" s="98">
        <v>0</v>
      </c>
      <c r="D92" s="69"/>
      <c r="E92" s="99"/>
    </row>
    <row r="93" spans="1:5" ht="12.75">
      <c r="A93" s="106"/>
      <c r="B93" s="107" t="s">
        <v>4</v>
      </c>
      <c r="C93" s="107">
        <f>C91-C92</f>
        <v>44</v>
      </c>
      <c r="D93" s="102"/>
      <c r="E93" s="103"/>
    </row>
    <row r="94" spans="1:5" ht="12.75">
      <c r="A94" s="46"/>
      <c r="B94" s="93"/>
      <c r="C94" s="94"/>
      <c r="D94" s="95"/>
      <c r="E94" s="96"/>
    </row>
    <row r="95" spans="1:5" ht="25.5">
      <c r="A95" s="46" t="s">
        <v>266</v>
      </c>
      <c r="B95" s="97" t="s">
        <v>0</v>
      </c>
      <c r="C95" s="98">
        <v>13000</v>
      </c>
      <c r="D95" s="75" t="s">
        <v>267</v>
      </c>
      <c r="E95" s="105" t="s">
        <v>268</v>
      </c>
    </row>
    <row r="96" spans="1:5" ht="12.75">
      <c r="A96" s="100"/>
      <c r="B96" s="97" t="s">
        <v>171</v>
      </c>
      <c r="C96" s="98">
        <v>0</v>
      </c>
      <c r="D96" s="69"/>
      <c r="E96" s="99"/>
    </row>
    <row r="97" spans="1:5" ht="12.75">
      <c r="A97" s="106"/>
      <c r="B97" s="107" t="s">
        <v>4</v>
      </c>
      <c r="C97" s="107">
        <f>C95-C96</f>
        <v>13000</v>
      </c>
      <c r="D97" s="102"/>
      <c r="E97" s="103"/>
    </row>
    <row r="98" spans="1:5" ht="12.75">
      <c r="A98" s="46"/>
      <c r="B98" s="93"/>
      <c r="C98" s="94"/>
      <c r="D98" s="95"/>
      <c r="E98" s="96"/>
    </row>
    <row r="99" spans="1:5" ht="38.25">
      <c r="A99" s="46" t="s">
        <v>392</v>
      </c>
      <c r="B99" s="97" t="s">
        <v>0</v>
      </c>
      <c r="C99" s="98">
        <f>21+35</f>
        <v>56</v>
      </c>
      <c r="D99" s="75" t="s">
        <v>394</v>
      </c>
      <c r="E99" s="105" t="s">
        <v>393</v>
      </c>
    </row>
    <row r="100" spans="1:5" ht="12.75">
      <c r="A100" s="100"/>
      <c r="B100" s="97" t="s">
        <v>171</v>
      </c>
      <c r="C100" s="98">
        <v>0</v>
      </c>
      <c r="D100" s="69"/>
      <c r="E100" s="99"/>
    </row>
    <row r="101" spans="1:5" ht="12.75">
      <c r="A101" s="106"/>
      <c r="B101" s="107" t="s">
        <v>4</v>
      </c>
      <c r="C101" s="107">
        <f>C99-C100</f>
        <v>56</v>
      </c>
      <c r="D101" s="102"/>
      <c r="E101" s="103"/>
    </row>
    <row r="102" spans="1:5" ht="12.75">
      <c r="A102" s="46"/>
      <c r="B102" s="93"/>
      <c r="C102" s="94"/>
      <c r="D102" s="95"/>
      <c r="E102" s="96"/>
    </row>
    <row r="103" spans="1:5" ht="25.5">
      <c r="A103" s="46" t="s">
        <v>395</v>
      </c>
      <c r="B103" s="97" t="s">
        <v>0</v>
      </c>
      <c r="C103" s="98">
        <v>7.9</v>
      </c>
      <c r="D103" s="75" t="s">
        <v>396</v>
      </c>
      <c r="E103" s="105" t="s">
        <v>397</v>
      </c>
    </row>
    <row r="104" spans="1:5" ht="12.75">
      <c r="A104" s="100"/>
      <c r="B104" s="97" t="s">
        <v>171</v>
      </c>
      <c r="C104" s="98">
        <v>0</v>
      </c>
      <c r="D104" s="69"/>
      <c r="E104" s="99"/>
    </row>
    <row r="105" spans="1:5" ht="12.75">
      <c r="A105" s="106"/>
      <c r="B105" s="107" t="s">
        <v>4</v>
      </c>
      <c r="C105" s="107">
        <f>C103-C104</f>
        <v>7.9</v>
      </c>
      <c r="D105" s="102"/>
      <c r="E105" s="103"/>
    </row>
  </sheetData>
  <sheetProtection/>
  <mergeCells count="3">
    <mergeCell ref="B3:C3"/>
    <mergeCell ref="D4:E4"/>
    <mergeCell ref="D47:E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zoomScalePageLayoutView="0" workbookViewId="0" topLeftCell="A10">
      <selection activeCell="C44" sqref="C44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8.2812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388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'Settembre ''11'!C47</f>
        <v>121.94000000000096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7" ht="12.75">
      <c r="A5" s="11">
        <v>40817</v>
      </c>
      <c r="B5" s="3"/>
      <c r="C5" s="3"/>
      <c r="D5" s="30"/>
      <c r="E5" s="30"/>
      <c r="F5" s="73"/>
      <c r="G5" s="73"/>
    </row>
    <row r="6" spans="1:7" ht="12.75">
      <c r="A6" s="11">
        <v>40818</v>
      </c>
      <c r="B6" s="70"/>
      <c r="C6" s="39"/>
      <c r="D6" s="30"/>
      <c r="E6" s="30"/>
      <c r="F6" s="73"/>
      <c r="G6" s="73"/>
    </row>
    <row r="7" spans="1:7" ht="12.75">
      <c r="A7" s="11">
        <v>40819</v>
      </c>
      <c r="B7" s="70"/>
      <c r="C7" s="39"/>
      <c r="D7" s="30"/>
      <c r="E7" s="30"/>
      <c r="F7" s="73"/>
      <c r="G7" s="73"/>
    </row>
    <row r="8" spans="1:7" ht="12.75">
      <c r="A8" s="11">
        <v>40820</v>
      </c>
      <c r="B8" s="70"/>
      <c r="C8" s="39">
        <v>-25</v>
      </c>
      <c r="D8" s="30" t="s">
        <v>423</v>
      </c>
      <c r="E8" s="30"/>
      <c r="F8" s="73"/>
      <c r="G8" s="73"/>
    </row>
    <row r="9" spans="1:7" ht="12.75">
      <c r="A9" s="11">
        <v>40820</v>
      </c>
      <c r="B9" s="3">
        <v>1500</v>
      </c>
      <c r="C9" s="39"/>
      <c r="D9" s="30" t="s">
        <v>389</v>
      </c>
      <c r="E9" s="30"/>
      <c r="F9" s="73"/>
      <c r="G9" s="73"/>
    </row>
    <row r="10" spans="1:7" ht="12.75">
      <c r="A10" s="11">
        <v>40820</v>
      </c>
      <c r="B10" s="3"/>
      <c r="C10" s="39">
        <v>-242.8</v>
      </c>
      <c r="D10" s="30" t="s">
        <v>424</v>
      </c>
      <c r="E10" s="30"/>
      <c r="F10" s="73"/>
      <c r="G10" s="73"/>
    </row>
    <row r="11" spans="1:7" ht="12.75">
      <c r="A11" s="11">
        <v>40821</v>
      </c>
      <c r="B11" s="70"/>
      <c r="C11" s="39"/>
      <c r="D11" s="30"/>
      <c r="E11" s="30"/>
      <c r="F11" s="73"/>
      <c r="G11" s="73"/>
    </row>
    <row r="12" spans="1:5" ht="12.75">
      <c r="A12" s="11">
        <v>40822</v>
      </c>
      <c r="B12" s="3"/>
      <c r="C12" s="39"/>
      <c r="D12" s="30"/>
      <c r="E12" s="84"/>
    </row>
    <row r="13" spans="1:5" ht="12.75">
      <c r="A13" s="11">
        <v>40823</v>
      </c>
      <c r="B13" s="3"/>
      <c r="C13" s="39">
        <v>-167.6</v>
      </c>
      <c r="D13" s="30" t="s">
        <v>425</v>
      </c>
      <c r="E13" s="30"/>
    </row>
    <row r="14" spans="1:5" ht="12.75">
      <c r="A14" s="11">
        <v>40823</v>
      </c>
      <c r="B14" s="3"/>
      <c r="C14" s="39">
        <v>-10.2</v>
      </c>
      <c r="D14" s="30" t="s">
        <v>426</v>
      </c>
      <c r="E14" s="30"/>
    </row>
    <row r="15" spans="1:5" ht="12.75">
      <c r="A15" s="11">
        <v>40824</v>
      </c>
      <c r="B15" s="3"/>
      <c r="C15" s="39"/>
      <c r="D15" s="30"/>
      <c r="E15" s="30"/>
    </row>
    <row r="16" spans="1:5" ht="12.75">
      <c r="A16" s="11">
        <v>40825</v>
      </c>
      <c r="B16" s="3"/>
      <c r="C16" s="39"/>
      <c r="D16" s="77"/>
      <c r="E16" s="30"/>
    </row>
    <row r="17" spans="1:5" ht="12.75">
      <c r="A17" s="11">
        <v>40826</v>
      </c>
      <c r="B17" s="3"/>
      <c r="C17" s="39"/>
      <c r="D17" s="30"/>
      <c r="E17" s="113"/>
    </row>
    <row r="18" spans="1:5" ht="12.75">
      <c r="A18" s="11">
        <v>40827</v>
      </c>
      <c r="B18" s="3"/>
      <c r="C18" s="39">
        <v>-11.7</v>
      </c>
      <c r="D18" s="30" t="s">
        <v>428</v>
      </c>
      <c r="E18" s="38"/>
    </row>
    <row r="19" spans="1:5" ht="12.75">
      <c r="A19" s="11">
        <v>40827</v>
      </c>
      <c r="B19" s="3"/>
      <c r="C19" s="39">
        <v>-76.41</v>
      </c>
      <c r="D19" s="30" t="s">
        <v>427</v>
      </c>
      <c r="E19" s="38"/>
    </row>
    <row r="20" spans="1:5" ht="12.75">
      <c r="A20" s="11">
        <v>40827</v>
      </c>
      <c r="B20" s="3"/>
      <c r="C20" s="39">
        <v>-8</v>
      </c>
      <c r="D20" s="30" t="s">
        <v>429</v>
      </c>
      <c r="E20" s="38"/>
    </row>
    <row r="21" spans="1:5" ht="12.75">
      <c r="A21" s="11">
        <v>40828</v>
      </c>
      <c r="B21" s="3"/>
      <c r="C21" s="39"/>
      <c r="D21" s="30"/>
      <c r="E21" s="80"/>
    </row>
    <row r="22" spans="1:5" ht="12.75">
      <c r="A22" s="11">
        <v>40829</v>
      </c>
      <c r="B22" s="3"/>
      <c r="C22" s="39">
        <v>-16.5</v>
      </c>
      <c r="D22" s="30" t="s">
        <v>431</v>
      </c>
      <c r="E22" s="80"/>
    </row>
    <row r="23" spans="1:5" ht="12.75">
      <c r="A23" s="11">
        <v>40830</v>
      </c>
      <c r="B23" s="3"/>
      <c r="C23" s="39"/>
      <c r="D23" s="30"/>
      <c r="E23" s="30"/>
    </row>
    <row r="24" spans="1:5" ht="12.75">
      <c r="A24" s="11">
        <v>40831</v>
      </c>
      <c r="B24" s="3"/>
      <c r="C24" s="39"/>
      <c r="D24" s="30"/>
      <c r="E24" s="30"/>
    </row>
    <row r="25" spans="1:5" ht="12.75">
      <c r="A25" s="11">
        <v>40832</v>
      </c>
      <c r="B25" s="3"/>
      <c r="C25" s="39"/>
      <c r="D25" s="30"/>
      <c r="E25" s="80"/>
    </row>
    <row r="26" spans="1:5" ht="12.75">
      <c r="A26" s="11">
        <v>40833</v>
      </c>
      <c r="B26" s="3"/>
      <c r="C26" s="39"/>
      <c r="D26" s="30"/>
      <c r="E26" s="30"/>
    </row>
    <row r="27" spans="1:5" ht="12.75">
      <c r="A27" s="11">
        <v>40834</v>
      </c>
      <c r="B27" s="3"/>
      <c r="C27" s="39">
        <v>-7.84</v>
      </c>
      <c r="D27" s="30" t="s">
        <v>432</v>
      </c>
      <c r="E27" s="30"/>
    </row>
    <row r="28" spans="1:5" ht="12.75">
      <c r="A28" s="11">
        <v>40835</v>
      </c>
      <c r="B28" s="3"/>
      <c r="C28" s="39">
        <v>-10.58</v>
      </c>
      <c r="D28" s="38" t="s">
        <v>430</v>
      </c>
      <c r="E28" s="88"/>
    </row>
    <row r="29" spans="1:5" ht="12.75">
      <c r="A29" s="11">
        <v>40836</v>
      </c>
      <c r="B29" s="3"/>
      <c r="C29" s="39">
        <v>-97.72</v>
      </c>
      <c r="D29" s="30" t="s">
        <v>307</v>
      </c>
      <c r="E29" s="30"/>
    </row>
    <row r="30" spans="1:5" ht="12.75">
      <c r="A30" s="11">
        <v>40837</v>
      </c>
      <c r="B30" s="3"/>
      <c r="C30" s="39">
        <v>-51.1</v>
      </c>
      <c r="D30" s="30" t="s">
        <v>369</v>
      </c>
      <c r="E30" s="30"/>
    </row>
    <row r="31" spans="1:6" ht="12.75">
      <c r="A31" s="11">
        <v>40838</v>
      </c>
      <c r="B31" s="3"/>
      <c r="C31" s="39"/>
      <c r="D31" s="30"/>
      <c r="E31" s="80"/>
      <c r="F31" s="73"/>
    </row>
    <row r="32" spans="1:5" ht="12.75">
      <c r="A32" s="11">
        <v>40839</v>
      </c>
      <c r="B32" s="3"/>
      <c r="C32" s="39"/>
      <c r="D32" s="30"/>
      <c r="E32" s="30"/>
    </row>
    <row r="33" spans="1:5" ht="12.75">
      <c r="A33" s="11">
        <v>40840</v>
      </c>
      <c r="B33" s="3"/>
      <c r="C33" s="39"/>
      <c r="D33" s="38"/>
      <c r="E33" s="30"/>
    </row>
    <row r="34" spans="1:5" ht="12.75">
      <c r="A34" s="11">
        <v>40841</v>
      </c>
      <c r="B34" s="3"/>
      <c r="C34" s="39"/>
      <c r="D34" s="30"/>
      <c r="E34" s="80"/>
    </row>
    <row r="35" spans="1:5" ht="12.75">
      <c r="A35" s="11">
        <v>40842</v>
      </c>
      <c r="B35" s="3"/>
      <c r="C35" s="39">
        <v>-3.9</v>
      </c>
      <c r="D35" s="30" t="s">
        <v>433</v>
      </c>
      <c r="E35" s="30"/>
    </row>
    <row r="36" spans="1:5" ht="12.75">
      <c r="A36" s="11">
        <v>40843</v>
      </c>
      <c r="B36" s="3"/>
      <c r="C36" s="39"/>
      <c r="D36" s="30"/>
      <c r="E36" s="30"/>
    </row>
    <row r="37" spans="1:5" ht="12.75">
      <c r="A37" s="11">
        <v>40844</v>
      </c>
      <c r="B37" s="3"/>
      <c r="C37" s="39">
        <v>-24.5</v>
      </c>
      <c r="D37" s="30" t="s">
        <v>434</v>
      </c>
      <c r="E37" s="30"/>
    </row>
    <row r="38" spans="1:5" ht="12.75">
      <c r="A38" s="11">
        <v>40845</v>
      </c>
      <c r="B38" s="3"/>
      <c r="C38" s="39"/>
      <c r="D38" s="30"/>
      <c r="E38" s="30"/>
    </row>
    <row r="39" spans="1:5" ht="12.75">
      <c r="A39" s="11">
        <v>40846</v>
      </c>
      <c r="B39" s="3"/>
      <c r="C39" s="39"/>
      <c r="D39" s="30"/>
      <c r="E39" s="30"/>
    </row>
    <row r="40" spans="1:5" ht="12.75">
      <c r="A40" s="11">
        <v>40847</v>
      </c>
      <c r="B40" s="3"/>
      <c r="C40" s="39"/>
      <c r="D40" s="30"/>
      <c r="E40" s="30"/>
    </row>
    <row r="41" spans="1:7" ht="15.75">
      <c r="A41" s="3" t="s">
        <v>57</v>
      </c>
      <c r="B41" s="21"/>
      <c r="C41" s="21">
        <f>B3+SUM(C5:C8)+B9+SUM(C10:C40)</f>
        <v>868.0900000000009</v>
      </c>
      <c r="D41" s="348"/>
      <c r="E41" s="348"/>
      <c r="G41" s="27"/>
    </row>
    <row r="42" spans="5:8" ht="12.75">
      <c r="E42" s="73"/>
      <c r="G42" s="27"/>
      <c r="H42" s="26"/>
    </row>
    <row r="43" spans="2:8" ht="12.75">
      <c r="B43" t="s">
        <v>155</v>
      </c>
      <c r="C43" s="26">
        <v>870.57</v>
      </c>
      <c r="D43" s="26" t="s">
        <v>445</v>
      </c>
      <c r="F43" s="110"/>
      <c r="G43" s="109"/>
      <c r="H43" s="114"/>
    </row>
    <row r="44" spans="2:6" ht="12.75">
      <c r="B44" s="6" t="s">
        <v>156</v>
      </c>
      <c r="C44" s="14">
        <f>C43-C41</f>
        <v>2.4799999999991087</v>
      </c>
      <c r="D44" s="26" t="s">
        <v>445</v>
      </c>
      <c r="E44" s="27"/>
      <c r="F44" s="26"/>
    </row>
    <row r="45" spans="1:6" ht="12.75">
      <c r="A45" s="42"/>
      <c r="B45" s="42"/>
      <c r="D45" s="26"/>
      <c r="E45" s="83"/>
      <c r="F45" s="26"/>
    </row>
    <row r="46" spans="5:8" ht="12.75">
      <c r="E46" s="73"/>
      <c r="F46" s="73"/>
      <c r="H46" s="73"/>
    </row>
    <row r="47" spans="5:8" ht="12.75">
      <c r="E47" s="78"/>
      <c r="H47" s="73"/>
    </row>
    <row r="48" spans="1:8" ht="12.75">
      <c r="A48" s="64" t="s">
        <v>168</v>
      </c>
      <c r="B48" s="65"/>
      <c r="C48" s="91" t="s">
        <v>172</v>
      </c>
      <c r="D48" s="92" t="s">
        <v>1</v>
      </c>
      <c r="E48" s="92" t="s">
        <v>169</v>
      </c>
      <c r="G48" s="26"/>
      <c r="H48" s="26"/>
    </row>
    <row r="49" spans="1:8" ht="12.75">
      <c r="A49" s="46"/>
      <c r="B49" s="93"/>
      <c r="C49" s="94"/>
      <c r="D49" s="95"/>
      <c r="E49" s="96"/>
      <c r="G49" s="26"/>
      <c r="H49" s="74"/>
    </row>
    <row r="50" spans="1:8" ht="12.75">
      <c r="A50" s="46" t="s">
        <v>170</v>
      </c>
      <c r="B50" s="97" t="s">
        <v>0</v>
      </c>
      <c r="C50" s="98">
        <v>290</v>
      </c>
      <c r="D50" s="69">
        <v>2009</v>
      </c>
      <c r="E50" s="99"/>
      <c r="H50" s="26"/>
    </row>
    <row r="51" spans="1:8" ht="12.75">
      <c r="A51" s="100"/>
      <c r="B51" s="97" t="s">
        <v>171</v>
      </c>
      <c r="C51" s="98">
        <v>0</v>
      </c>
      <c r="D51" s="69"/>
      <c r="E51" s="99"/>
      <c r="H51" s="26"/>
    </row>
    <row r="52" spans="1:8" ht="12.75">
      <c r="A52" s="101"/>
      <c r="B52" s="107" t="s">
        <v>4</v>
      </c>
      <c r="C52" s="107">
        <f>C50-C51</f>
        <v>290</v>
      </c>
      <c r="D52" s="102"/>
      <c r="E52" s="103"/>
      <c r="H52" s="74"/>
    </row>
    <row r="53" spans="1:5" ht="12.75">
      <c r="A53" s="46"/>
      <c r="B53" s="93"/>
      <c r="C53" s="94"/>
      <c r="D53" s="95"/>
      <c r="E53" s="96"/>
    </row>
    <row r="54" spans="1:5" ht="12.75">
      <c r="A54" s="46" t="s">
        <v>174</v>
      </c>
      <c r="B54" s="97" t="s">
        <v>0</v>
      </c>
      <c r="C54" s="98">
        <v>40</v>
      </c>
      <c r="D54" s="67" t="s">
        <v>253</v>
      </c>
      <c r="E54" s="104" t="s">
        <v>182</v>
      </c>
    </row>
    <row r="55" spans="1:5" ht="12.75">
      <c r="A55" s="100"/>
      <c r="B55" s="97" t="s">
        <v>171</v>
      </c>
      <c r="C55" s="98">
        <v>35.6</v>
      </c>
      <c r="D55" s="67" t="s">
        <v>252</v>
      </c>
      <c r="E55" s="99"/>
    </row>
    <row r="56" spans="1:6" ht="38.25">
      <c r="A56" s="101"/>
      <c r="B56" s="107" t="s">
        <v>4</v>
      </c>
      <c r="C56" s="107">
        <f>C54-C55</f>
        <v>4.399999999999999</v>
      </c>
      <c r="D56" s="81" t="s">
        <v>282</v>
      </c>
      <c r="E56" s="103"/>
      <c r="F56" s="108" t="s">
        <v>283</v>
      </c>
    </row>
    <row r="57" spans="1:5" ht="12.75">
      <c r="A57" s="46"/>
      <c r="B57" s="93"/>
      <c r="C57" s="94"/>
      <c r="D57" s="95"/>
      <c r="E57" s="96"/>
    </row>
    <row r="58" spans="1:5" ht="12.75">
      <c r="A58" s="46" t="s">
        <v>175</v>
      </c>
      <c r="B58" s="97" t="s">
        <v>0</v>
      </c>
      <c r="C58" s="98">
        <v>35.9</v>
      </c>
      <c r="D58" s="68" t="s">
        <v>180</v>
      </c>
      <c r="E58" s="104" t="s">
        <v>148</v>
      </c>
    </row>
    <row r="59" spans="1:5" ht="12.75">
      <c r="A59" s="100"/>
      <c r="B59" s="97" t="s">
        <v>171</v>
      </c>
      <c r="C59" s="98">
        <v>0</v>
      </c>
      <c r="D59" s="69"/>
      <c r="E59" s="99"/>
    </row>
    <row r="60" spans="1:5" ht="12.75">
      <c r="A60" s="101"/>
      <c r="B60" s="107" t="s">
        <v>4</v>
      </c>
      <c r="C60" s="107">
        <f>C58-C59</f>
        <v>35.9</v>
      </c>
      <c r="D60" s="102"/>
      <c r="E60" s="103"/>
    </row>
    <row r="61" spans="1:5" ht="12.75">
      <c r="A61" s="46"/>
      <c r="B61" s="93"/>
      <c r="C61" s="94"/>
      <c r="D61" s="95"/>
      <c r="E61" s="96"/>
    </row>
    <row r="62" spans="1:5" ht="12.75">
      <c r="A62" s="46" t="s">
        <v>173</v>
      </c>
      <c r="B62" s="97" t="s">
        <v>0</v>
      </c>
      <c r="C62" s="98">
        <v>146</v>
      </c>
      <c r="D62" s="67" t="s">
        <v>181</v>
      </c>
      <c r="E62" s="105" t="s">
        <v>148</v>
      </c>
    </row>
    <row r="63" spans="1:5" ht="12.75">
      <c r="A63" s="100"/>
      <c r="B63" s="97" t="s">
        <v>171</v>
      </c>
      <c r="C63" s="98">
        <v>14</v>
      </c>
      <c r="D63" s="67" t="s">
        <v>418</v>
      </c>
      <c r="E63" s="104" t="s">
        <v>182</v>
      </c>
    </row>
    <row r="64" spans="1:5" ht="12.75">
      <c r="A64" s="100"/>
      <c r="B64" s="97" t="s">
        <v>171</v>
      </c>
      <c r="C64" s="98">
        <v>51</v>
      </c>
      <c r="D64" s="67" t="s">
        <v>417</v>
      </c>
      <c r="E64" s="104" t="s">
        <v>148</v>
      </c>
    </row>
    <row r="65" spans="1:5" ht="12.75">
      <c r="A65" s="100"/>
      <c r="B65" s="97" t="s">
        <v>171</v>
      </c>
      <c r="C65" s="98">
        <v>8</v>
      </c>
      <c r="D65" s="67" t="s">
        <v>416</v>
      </c>
      <c r="E65" s="104" t="s">
        <v>420</v>
      </c>
    </row>
    <row r="66" spans="1:5" ht="12.75">
      <c r="A66" s="100"/>
      <c r="B66" s="97" t="s">
        <v>171</v>
      </c>
      <c r="C66" s="98">
        <v>219</v>
      </c>
      <c r="D66" s="67" t="s">
        <v>419</v>
      </c>
      <c r="E66" s="104" t="s">
        <v>148</v>
      </c>
    </row>
    <row r="67" spans="1:5" ht="12.75">
      <c r="A67" s="101"/>
      <c r="B67" s="107" t="s">
        <v>4</v>
      </c>
      <c r="C67" s="107">
        <f>C62+C63+C64+C65-C66</f>
        <v>0</v>
      </c>
      <c r="D67" s="102"/>
      <c r="E67" s="103"/>
    </row>
    <row r="68" spans="1:5" ht="12.75">
      <c r="A68" s="46"/>
      <c r="B68" s="93"/>
      <c r="C68" s="94"/>
      <c r="D68" s="95"/>
      <c r="E68" s="96"/>
    </row>
    <row r="69" spans="1:5" ht="12.75">
      <c r="A69" s="46" t="s">
        <v>184</v>
      </c>
      <c r="B69" s="97" t="s">
        <v>0</v>
      </c>
      <c r="C69" s="98">
        <v>170</v>
      </c>
      <c r="D69" s="67" t="s">
        <v>185</v>
      </c>
      <c r="E69" s="104" t="s">
        <v>182</v>
      </c>
    </row>
    <row r="70" spans="1:5" ht="12.75">
      <c r="A70" s="100"/>
      <c r="B70" s="97" t="s">
        <v>171</v>
      </c>
      <c r="C70" s="98">
        <v>0</v>
      </c>
      <c r="D70" s="69"/>
      <c r="E70" s="99"/>
    </row>
    <row r="71" spans="1:5" ht="12.75">
      <c r="A71" s="101"/>
      <c r="B71" s="107" t="s">
        <v>4</v>
      </c>
      <c r="C71" s="107">
        <f>C69-C70</f>
        <v>170</v>
      </c>
      <c r="D71" s="102"/>
      <c r="E71" s="103"/>
    </row>
    <row r="72" spans="1:5" ht="12.75">
      <c r="A72" s="46"/>
      <c r="B72" s="93"/>
      <c r="C72" s="94"/>
      <c r="D72" s="95"/>
      <c r="E72" s="96"/>
    </row>
    <row r="73" spans="1:5" ht="12.75">
      <c r="A73" s="46" t="s">
        <v>176</v>
      </c>
      <c r="B73" s="97" t="s">
        <v>0</v>
      </c>
      <c r="C73" s="98">
        <v>251</v>
      </c>
      <c r="D73" s="67" t="s">
        <v>255</v>
      </c>
      <c r="E73" s="105" t="s">
        <v>177</v>
      </c>
    </row>
    <row r="74" spans="1:5" ht="12.75">
      <c r="A74" s="100"/>
      <c r="B74" s="97" t="s">
        <v>171</v>
      </c>
      <c r="C74" s="98">
        <v>0</v>
      </c>
      <c r="D74" s="67" t="s">
        <v>256</v>
      </c>
      <c r="E74" s="99"/>
    </row>
    <row r="75" spans="1:5" ht="12.75">
      <c r="A75" s="101"/>
      <c r="B75" s="107" t="s">
        <v>4</v>
      </c>
      <c r="C75" s="107">
        <f>C73-C74</f>
        <v>251</v>
      </c>
      <c r="D75" s="102"/>
      <c r="E75" s="103"/>
    </row>
    <row r="76" spans="1:5" ht="12.75">
      <c r="A76" s="46"/>
      <c r="B76" s="93"/>
      <c r="C76" s="94"/>
      <c r="D76" s="95"/>
      <c r="E76" s="96"/>
    </row>
    <row r="77" spans="1:6" ht="25.5">
      <c r="A77" s="46" t="s">
        <v>194</v>
      </c>
      <c r="B77" s="97" t="s">
        <v>0</v>
      </c>
      <c r="C77" s="98">
        <v>4</v>
      </c>
      <c r="D77" s="67" t="s">
        <v>192</v>
      </c>
      <c r="E77" s="105" t="s">
        <v>193</v>
      </c>
      <c r="F77" s="108" t="s">
        <v>195</v>
      </c>
    </row>
    <row r="78" spans="1:5" ht="12.75">
      <c r="A78" s="100"/>
      <c r="B78" s="97" t="s">
        <v>171</v>
      </c>
      <c r="C78" s="98">
        <v>0</v>
      </c>
      <c r="D78" s="69"/>
      <c r="E78" s="99"/>
    </row>
    <row r="79" spans="1:5" ht="12.75">
      <c r="A79" s="101"/>
      <c r="B79" s="107" t="s">
        <v>4</v>
      </c>
      <c r="C79" s="107">
        <f>C77-C78</f>
        <v>4</v>
      </c>
      <c r="D79" s="102"/>
      <c r="E79" s="103"/>
    </row>
    <row r="80" spans="1:5" ht="12.75">
      <c r="A80" s="46"/>
      <c r="B80" s="93"/>
      <c r="C80" s="94"/>
      <c r="D80" s="95"/>
      <c r="E80" s="96"/>
    </row>
    <row r="81" spans="1:6" ht="25.5">
      <c r="A81" s="46" t="s">
        <v>173</v>
      </c>
      <c r="B81" s="97" t="s">
        <v>0</v>
      </c>
      <c r="C81" s="98">
        <v>8</v>
      </c>
      <c r="D81" s="67" t="s">
        <v>192</v>
      </c>
      <c r="E81" s="105" t="s">
        <v>193</v>
      </c>
      <c r="F81" s="108" t="s">
        <v>195</v>
      </c>
    </row>
    <row r="82" spans="1:5" ht="12.75">
      <c r="A82" s="100"/>
      <c r="B82" s="97" t="s">
        <v>171</v>
      </c>
      <c r="C82" s="98"/>
      <c r="D82" s="69"/>
      <c r="E82" s="99"/>
    </row>
    <row r="83" spans="1:5" ht="12.75">
      <c r="A83" s="101"/>
      <c r="B83" s="107" t="s">
        <v>4</v>
      </c>
      <c r="C83" s="107">
        <f>C81+C82</f>
        <v>8</v>
      </c>
      <c r="D83" s="102"/>
      <c r="E83" s="103"/>
    </row>
    <row r="84" spans="1:5" ht="12.75">
      <c r="A84" s="46"/>
      <c r="B84" s="93"/>
      <c r="C84" s="94"/>
      <c r="D84" s="95"/>
      <c r="E84" s="96"/>
    </row>
    <row r="85" spans="1:5" ht="25.5">
      <c r="A85" s="46" t="s">
        <v>216</v>
      </c>
      <c r="B85" s="97" t="s">
        <v>0</v>
      </c>
      <c r="C85" s="98">
        <v>44</v>
      </c>
      <c r="D85" s="75" t="s">
        <v>217</v>
      </c>
      <c r="E85" s="105" t="s">
        <v>218</v>
      </c>
    </row>
    <row r="86" spans="1:5" ht="12.75">
      <c r="A86" s="100"/>
      <c r="B86" s="97" t="s">
        <v>171</v>
      </c>
      <c r="C86" s="98">
        <v>0</v>
      </c>
      <c r="D86" s="69"/>
      <c r="E86" s="99"/>
    </row>
    <row r="87" spans="1:5" ht="12.75">
      <c r="A87" s="106"/>
      <c r="B87" s="107" t="s">
        <v>4</v>
      </c>
      <c r="C87" s="107">
        <f>C85-C86</f>
        <v>44</v>
      </c>
      <c r="D87" s="102"/>
      <c r="E87" s="103"/>
    </row>
    <row r="88" spans="1:5" ht="12.75">
      <c r="A88" s="46"/>
      <c r="B88" s="93"/>
      <c r="C88" s="94"/>
      <c r="D88" s="95"/>
      <c r="E88" s="96"/>
    </row>
    <row r="89" spans="1:5" ht="25.5">
      <c r="A89" s="46" t="s">
        <v>266</v>
      </c>
      <c r="B89" s="97" t="s">
        <v>0</v>
      </c>
      <c r="C89" s="98">
        <v>13000</v>
      </c>
      <c r="D89" s="75" t="s">
        <v>267</v>
      </c>
      <c r="E89" s="105" t="s">
        <v>268</v>
      </c>
    </row>
    <row r="90" spans="1:5" ht="12.75">
      <c r="A90" s="100"/>
      <c r="B90" s="97" t="s">
        <v>171</v>
      </c>
      <c r="C90" s="98">
        <v>0</v>
      </c>
      <c r="D90" s="69"/>
      <c r="E90" s="99"/>
    </row>
    <row r="91" spans="1:5" ht="12.75">
      <c r="A91" s="106"/>
      <c r="B91" s="107" t="s">
        <v>4</v>
      </c>
      <c r="C91" s="107">
        <f>C89-C90</f>
        <v>13000</v>
      </c>
      <c r="D91" s="102"/>
      <c r="E91" s="103"/>
    </row>
    <row r="92" spans="1:5" ht="12.75">
      <c r="A92" s="46"/>
      <c r="B92" s="93"/>
      <c r="C92" s="94"/>
      <c r="D92" s="95"/>
      <c r="E92" s="96"/>
    </row>
    <row r="93" spans="1:5" ht="38.25">
      <c r="A93" s="46" t="s">
        <v>392</v>
      </c>
      <c r="B93" s="97" t="s">
        <v>0</v>
      </c>
      <c r="C93" s="98">
        <f>21+35</f>
        <v>56</v>
      </c>
      <c r="D93" s="75" t="s">
        <v>394</v>
      </c>
      <c r="E93" s="105" t="s">
        <v>393</v>
      </c>
    </row>
    <row r="94" spans="1:5" ht="12.75">
      <c r="A94" s="100"/>
      <c r="B94" s="97" t="s">
        <v>171</v>
      </c>
      <c r="C94" s="98">
        <v>0</v>
      </c>
      <c r="D94" s="69"/>
      <c r="E94" s="99"/>
    </row>
    <row r="95" spans="1:5" ht="12.75">
      <c r="A95" s="106"/>
      <c r="B95" s="107" t="s">
        <v>4</v>
      </c>
      <c r="C95" s="107">
        <f>C93-C94</f>
        <v>56</v>
      </c>
      <c r="D95" s="102"/>
      <c r="E95" s="103"/>
    </row>
    <row r="96" spans="1:5" ht="12.75">
      <c r="A96" s="46"/>
      <c r="B96" s="93"/>
      <c r="C96" s="94"/>
      <c r="D96" s="95"/>
      <c r="E96" s="96"/>
    </row>
    <row r="97" spans="1:5" ht="25.5">
      <c r="A97" s="46" t="s">
        <v>395</v>
      </c>
      <c r="B97" s="97" t="s">
        <v>0</v>
      </c>
      <c r="C97" s="98">
        <v>7.9</v>
      </c>
      <c r="D97" s="75" t="s">
        <v>396</v>
      </c>
      <c r="E97" s="105" t="s">
        <v>397</v>
      </c>
    </row>
    <row r="98" spans="1:5" ht="12.75">
      <c r="A98" s="100"/>
      <c r="B98" s="97" t="s">
        <v>171</v>
      </c>
      <c r="C98" s="98">
        <v>0</v>
      </c>
      <c r="D98" s="69"/>
      <c r="E98" s="99"/>
    </row>
    <row r="99" spans="1:5" ht="12.75">
      <c r="A99" s="106"/>
      <c r="B99" s="107" t="s">
        <v>4</v>
      </c>
      <c r="C99" s="107">
        <f>C97-C98</f>
        <v>7.9</v>
      </c>
      <c r="D99" s="102"/>
      <c r="E99" s="103"/>
    </row>
  </sheetData>
  <sheetProtection/>
  <mergeCells count="3">
    <mergeCell ref="B3:C3"/>
    <mergeCell ref="D4:E4"/>
    <mergeCell ref="D41:E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A43">
      <selection activeCell="A61" sqref="A61:E70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8.2812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408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'Ottobre ''11'!C41</f>
        <v>868.0900000000009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7" ht="12.75">
      <c r="A5" s="11">
        <v>40848</v>
      </c>
      <c r="B5" s="3"/>
      <c r="C5" s="3"/>
      <c r="D5" s="30"/>
      <c r="E5" s="30"/>
      <c r="F5" s="73"/>
      <c r="G5" s="73"/>
    </row>
    <row r="6" spans="1:7" ht="12.75">
      <c r="A6" s="11">
        <v>40849</v>
      </c>
      <c r="B6" s="70"/>
      <c r="C6" s="39"/>
      <c r="D6" s="30"/>
      <c r="E6" s="30"/>
      <c r="F6" s="73"/>
      <c r="G6" s="73"/>
    </row>
    <row r="7" spans="1:7" ht="12.75">
      <c r="A7" s="11">
        <v>40850</v>
      </c>
      <c r="B7" s="70"/>
      <c r="C7" s="39">
        <v>-105</v>
      </c>
      <c r="D7" s="30" t="s">
        <v>435</v>
      </c>
      <c r="E7" s="30"/>
      <c r="F7" s="73"/>
      <c r="G7" s="73"/>
    </row>
    <row r="8" spans="1:7" ht="12.75">
      <c r="A8" s="11">
        <v>40850</v>
      </c>
      <c r="B8" s="70"/>
      <c r="C8" s="39">
        <v>-289.6</v>
      </c>
      <c r="D8" s="30" t="s">
        <v>436</v>
      </c>
      <c r="E8" s="30"/>
      <c r="F8" s="73"/>
      <c r="G8" s="73"/>
    </row>
    <row r="9" spans="1:7" ht="12.75">
      <c r="A9" s="11">
        <v>40851</v>
      </c>
      <c r="B9" s="70"/>
      <c r="C9" s="39">
        <v>-174.6</v>
      </c>
      <c r="D9" s="30" t="s">
        <v>437</v>
      </c>
      <c r="E9" s="30"/>
      <c r="F9" s="73"/>
      <c r="G9" s="73"/>
    </row>
    <row r="10" spans="1:7" ht="12.75">
      <c r="A10" s="11">
        <v>40852</v>
      </c>
      <c r="B10" s="70"/>
      <c r="C10" s="39"/>
      <c r="D10" s="30"/>
      <c r="E10" s="30"/>
      <c r="F10" s="73"/>
      <c r="G10" s="73"/>
    </row>
    <row r="11" spans="1:5" ht="12.75">
      <c r="A11" s="11">
        <v>40853</v>
      </c>
      <c r="B11" s="3"/>
      <c r="C11" s="39"/>
      <c r="D11" s="30"/>
      <c r="E11" s="84"/>
    </row>
    <row r="12" spans="1:5" ht="12.75">
      <c r="A12" s="11">
        <v>40854</v>
      </c>
      <c r="B12" s="3"/>
      <c r="C12" s="39"/>
      <c r="D12" s="30"/>
      <c r="E12" s="30"/>
    </row>
    <row r="13" spans="1:5" ht="12.75">
      <c r="A13" s="11">
        <v>40855</v>
      </c>
      <c r="B13" s="3"/>
      <c r="C13" s="39"/>
      <c r="D13" s="30"/>
      <c r="E13" s="30"/>
    </row>
    <row r="14" spans="1:5" ht="12.75">
      <c r="A14" s="11">
        <v>40856</v>
      </c>
      <c r="B14" s="3"/>
      <c r="C14" s="39"/>
      <c r="D14" s="77"/>
      <c r="E14" s="30"/>
    </row>
    <row r="15" spans="1:6" ht="12.75">
      <c r="A15" s="11">
        <v>40857</v>
      </c>
      <c r="B15" s="3"/>
      <c r="C15" s="39">
        <v>-78.9</v>
      </c>
      <c r="D15" s="77" t="s">
        <v>438</v>
      </c>
      <c r="E15" s="30"/>
      <c r="F15" s="73"/>
    </row>
    <row r="16" spans="1:5" ht="12.75">
      <c r="A16" s="11">
        <v>40857</v>
      </c>
      <c r="B16" s="3"/>
      <c r="C16" s="39">
        <v>-155.5</v>
      </c>
      <c r="D16" s="77" t="s">
        <v>440</v>
      </c>
      <c r="E16" s="30"/>
    </row>
    <row r="17" spans="1:5" ht="12.75">
      <c r="A17" s="11">
        <v>40858</v>
      </c>
      <c r="B17" s="3"/>
      <c r="C17" s="39"/>
      <c r="D17" s="30"/>
      <c r="E17" s="80"/>
    </row>
    <row r="18" spans="1:5" ht="12.75">
      <c r="A18" s="11">
        <v>40859</v>
      </c>
      <c r="B18" s="3"/>
      <c r="C18" s="39"/>
      <c r="D18" s="30"/>
      <c r="E18" s="80"/>
    </row>
    <row r="19" spans="1:5" ht="12.75">
      <c r="A19" s="11">
        <v>40860</v>
      </c>
      <c r="B19" s="3"/>
      <c r="C19" s="39"/>
      <c r="D19" s="30"/>
      <c r="E19" s="80"/>
    </row>
    <row r="20" spans="1:5" ht="12.75">
      <c r="A20" s="11">
        <v>40861</v>
      </c>
      <c r="B20" s="3">
        <v>1500</v>
      </c>
      <c r="C20" s="39"/>
      <c r="D20" s="30" t="s">
        <v>202</v>
      </c>
      <c r="E20" s="30"/>
    </row>
    <row r="21" spans="1:5" ht="12.75">
      <c r="A21" s="11">
        <v>40862</v>
      </c>
      <c r="B21" s="3"/>
      <c r="C21" s="39">
        <v>-51.1</v>
      </c>
      <c r="D21" s="30" t="s">
        <v>369</v>
      </c>
      <c r="E21" s="30"/>
    </row>
    <row r="22" spans="1:5" ht="25.5">
      <c r="A22" s="11">
        <v>40862</v>
      </c>
      <c r="B22" s="3"/>
      <c r="C22" s="39">
        <v>-56</v>
      </c>
      <c r="D22" s="77" t="s">
        <v>441</v>
      </c>
      <c r="E22" s="30"/>
    </row>
    <row r="23" spans="1:5" ht="12.75">
      <c r="A23" s="11">
        <v>40862</v>
      </c>
      <c r="B23" s="3"/>
      <c r="C23" s="39">
        <v>-20</v>
      </c>
      <c r="D23" s="77" t="s">
        <v>439</v>
      </c>
      <c r="E23" s="30"/>
    </row>
    <row r="24" spans="1:5" ht="12.75">
      <c r="A24" s="11">
        <v>40862</v>
      </c>
      <c r="B24" s="3"/>
      <c r="C24" s="39">
        <v>-9</v>
      </c>
      <c r="D24" s="115" t="s">
        <v>444</v>
      </c>
      <c r="E24" s="30"/>
    </row>
    <row r="25" spans="1:5" ht="12.75">
      <c r="A25" s="11">
        <v>40862</v>
      </c>
      <c r="B25" s="3"/>
      <c r="C25" s="39">
        <v>-29.24</v>
      </c>
      <c r="D25" s="30" t="s">
        <v>446</v>
      </c>
      <c r="E25" s="30"/>
    </row>
    <row r="26" spans="1:5" ht="12.75">
      <c r="A26" s="11">
        <v>40863</v>
      </c>
      <c r="B26" s="3"/>
      <c r="C26" s="39"/>
      <c r="D26" s="30"/>
      <c r="E26" s="30"/>
    </row>
    <row r="27" spans="1:5" ht="12.75">
      <c r="A27" s="11">
        <v>40864</v>
      </c>
      <c r="B27" s="3"/>
      <c r="C27" s="39"/>
      <c r="D27" s="30"/>
      <c r="E27" s="30"/>
    </row>
    <row r="28" spans="1:5" ht="12.75">
      <c r="A28" s="11">
        <v>40865</v>
      </c>
      <c r="B28" s="3"/>
      <c r="C28" s="39"/>
      <c r="D28" s="30"/>
      <c r="E28" s="30"/>
    </row>
    <row r="29" spans="1:5" ht="12.75">
      <c r="A29" s="11">
        <v>40866</v>
      </c>
      <c r="B29" s="3"/>
      <c r="C29" s="39"/>
      <c r="D29" s="30"/>
      <c r="E29" s="80"/>
    </row>
    <row r="30" spans="1:5" ht="12.75">
      <c r="A30" s="11">
        <v>40867</v>
      </c>
      <c r="B30" s="3"/>
      <c r="C30" s="39"/>
      <c r="D30" s="30"/>
      <c r="E30" s="30"/>
    </row>
    <row r="31" spans="1:5" ht="12.75">
      <c r="A31" s="11">
        <v>40868</v>
      </c>
      <c r="B31" s="3"/>
      <c r="C31" s="39"/>
      <c r="D31" s="30"/>
      <c r="E31" s="30"/>
    </row>
    <row r="32" spans="1:6" ht="12.75">
      <c r="A32" s="11">
        <v>40869</v>
      </c>
      <c r="B32" s="3"/>
      <c r="C32" s="39">
        <v>-12</v>
      </c>
      <c r="D32" s="38" t="s">
        <v>448</v>
      </c>
      <c r="E32" s="80"/>
      <c r="F32" s="73"/>
    </row>
    <row r="33" spans="1:5" ht="12.75">
      <c r="A33" s="11">
        <v>40870</v>
      </c>
      <c r="B33" s="3"/>
      <c r="C33" s="39">
        <v>-26.6</v>
      </c>
      <c r="D33" s="30" t="s">
        <v>449</v>
      </c>
      <c r="E33" s="30"/>
    </row>
    <row r="34" spans="1:5" ht="12.75">
      <c r="A34" s="11">
        <v>40871</v>
      </c>
      <c r="B34" s="3"/>
      <c r="C34" s="39"/>
      <c r="D34" s="38"/>
      <c r="E34" s="30"/>
    </row>
    <row r="35" spans="1:5" ht="12.75">
      <c r="A35" s="11">
        <v>40872</v>
      </c>
      <c r="B35" s="3"/>
      <c r="C35" s="39"/>
      <c r="D35" s="30"/>
      <c r="E35" s="80"/>
    </row>
    <row r="36" spans="1:5" ht="12.75">
      <c r="A36" s="11">
        <v>40873</v>
      </c>
      <c r="B36" s="3"/>
      <c r="C36" s="39"/>
      <c r="D36" s="30"/>
      <c r="E36" s="30"/>
    </row>
    <row r="37" spans="1:5" ht="12.75">
      <c r="A37" s="11">
        <v>40874</v>
      </c>
      <c r="B37" s="3"/>
      <c r="C37" s="39"/>
      <c r="D37" s="30"/>
      <c r="E37" s="30"/>
    </row>
    <row r="38" spans="1:5" ht="12.75">
      <c r="A38" s="11">
        <v>40875</v>
      </c>
      <c r="B38" s="3"/>
      <c r="C38" s="39">
        <v>-40.62</v>
      </c>
      <c r="D38" s="30" t="s">
        <v>450</v>
      </c>
      <c r="E38" s="30"/>
    </row>
    <row r="39" spans="1:5" ht="12.75">
      <c r="A39" s="11">
        <v>40876</v>
      </c>
      <c r="B39" s="3"/>
      <c r="C39" s="39"/>
      <c r="D39" s="30"/>
      <c r="E39" s="30"/>
    </row>
    <row r="40" spans="1:5" ht="12.75">
      <c r="A40" s="11">
        <v>40877</v>
      </c>
      <c r="B40" s="3"/>
      <c r="C40" s="39"/>
      <c r="D40" s="30"/>
      <c r="E40" s="30"/>
    </row>
    <row r="41" spans="1:7" ht="15.75">
      <c r="A41" s="3" t="s">
        <v>57</v>
      </c>
      <c r="B41" s="21"/>
      <c r="C41" s="21">
        <f>B3+SUM(C5:C40)+B20</f>
        <v>1319.9300000000007</v>
      </c>
      <c r="D41" s="348"/>
      <c r="E41" s="348"/>
      <c r="G41" s="27"/>
    </row>
    <row r="42" ht="12.75">
      <c r="H42" s="26"/>
    </row>
    <row r="43" spans="2:8" ht="12.75">
      <c r="B43" t="s">
        <v>155</v>
      </c>
      <c r="C43" s="26">
        <v>1333.01</v>
      </c>
      <c r="D43" s="26"/>
      <c r="F43" s="16"/>
      <c r="G43" s="16"/>
      <c r="H43" s="26"/>
    </row>
    <row r="44" spans="2:6" ht="12.75">
      <c r="B44" s="6" t="s">
        <v>156</v>
      </c>
      <c r="C44" s="14">
        <f>C43-C41</f>
        <v>13.079999999999245</v>
      </c>
      <c r="D44" s="26"/>
      <c r="F44" s="26"/>
    </row>
    <row r="45" spans="1:6" ht="12.75">
      <c r="A45" s="42"/>
      <c r="B45" s="42"/>
      <c r="D45" s="26"/>
      <c r="E45" s="83"/>
      <c r="F45" s="26"/>
    </row>
    <row r="46" spans="5:8" ht="12.75">
      <c r="E46" s="73"/>
      <c r="F46" s="73"/>
      <c r="H46" s="73"/>
    </row>
    <row r="47" spans="5:8" ht="12.75">
      <c r="E47" s="78"/>
      <c r="H47" s="73"/>
    </row>
    <row r="48" spans="1:8" ht="12.75">
      <c r="A48" s="64" t="s">
        <v>168</v>
      </c>
      <c r="B48" s="65"/>
      <c r="C48" s="91" t="s">
        <v>172</v>
      </c>
      <c r="D48" s="92" t="s">
        <v>1</v>
      </c>
      <c r="E48" s="92" t="s">
        <v>169</v>
      </c>
      <c r="G48" s="26"/>
      <c r="H48" s="26"/>
    </row>
    <row r="49" spans="1:8" ht="12.75">
      <c r="A49" s="46"/>
      <c r="B49" s="93"/>
      <c r="C49" s="94"/>
      <c r="D49" s="95"/>
      <c r="E49" s="96"/>
      <c r="G49" s="26"/>
      <c r="H49" s="74"/>
    </row>
    <row r="50" spans="1:8" ht="12.75">
      <c r="A50" s="46" t="s">
        <v>170</v>
      </c>
      <c r="B50" s="97" t="s">
        <v>0</v>
      </c>
      <c r="C50" s="98">
        <v>290</v>
      </c>
      <c r="D50" s="69">
        <v>2009</v>
      </c>
      <c r="E50" s="99"/>
      <c r="H50" s="26"/>
    </row>
    <row r="51" spans="1:8" ht="12.75">
      <c r="A51" s="100"/>
      <c r="B51" s="97" t="s">
        <v>171</v>
      </c>
      <c r="C51" s="98">
        <v>0</v>
      </c>
      <c r="D51" s="69"/>
      <c r="E51" s="99"/>
      <c r="H51" s="26"/>
    </row>
    <row r="52" spans="1:8" ht="12.75">
      <c r="A52" s="101"/>
      <c r="B52" s="107" t="s">
        <v>4</v>
      </c>
      <c r="C52" s="107">
        <f>C50-C51</f>
        <v>290</v>
      </c>
      <c r="D52" s="102"/>
      <c r="E52" s="103"/>
      <c r="H52" s="74"/>
    </row>
    <row r="53" spans="1:5" ht="12.75">
      <c r="A53" s="46"/>
      <c r="B53" s="93"/>
      <c r="C53" s="94"/>
      <c r="D53" s="95"/>
      <c r="E53" s="96"/>
    </row>
    <row r="54" spans="1:5" ht="12.75">
      <c r="A54" s="46" t="s">
        <v>174</v>
      </c>
      <c r="B54" s="97" t="s">
        <v>0</v>
      </c>
      <c r="C54" s="98">
        <v>40</v>
      </c>
      <c r="D54" s="67" t="s">
        <v>253</v>
      </c>
      <c r="E54" s="104" t="s">
        <v>182</v>
      </c>
    </row>
    <row r="55" spans="1:5" ht="12.75">
      <c r="A55" s="100"/>
      <c r="B55" s="97" t="s">
        <v>171</v>
      </c>
      <c r="C55" s="98">
        <v>35.6</v>
      </c>
      <c r="D55" s="67" t="s">
        <v>252</v>
      </c>
      <c r="E55" s="99"/>
    </row>
    <row r="56" spans="1:6" ht="38.25">
      <c r="A56" s="101"/>
      <c r="B56" s="107" t="s">
        <v>4</v>
      </c>
      <c r="C56" s="107">
        <f>C54-C55</f>
        <v>4.399999999999999</v>
      </c>
      <c r="D56" s="81" t="s">
        <v>282</v>
      </c>
      <c r="E56" s="103"/>
      <c r="F56" s="108" t="s">
        <v>283</v>
      </c>
    </row>
    <row r="57" spans="1:5" ht="12.75">
      <c r="A57" s="46"/>
      <c r="B57" s="93"/>
      <c r="C57" s="94"/>
      <c r="D57" s="95"/>
      <c r="E57" s="96"/>
    </row>
    <row r="58" spans="1:5" ht="12.75">
      <c r="A58" s="46" t="s">
        <v>175</v>
      </c>
      <c r="B58" s="97" t="s">
        <v>0</v>
      </c>
      <c r="C58" s="98">
        <v>35.9</v>
      </c>
      <c r="D58" s="68" t="s">
        <v>180</v>
      </c>
      <c r="E58" s="104" t="s">
        <v>148</v>
      </c>
    </row>
    <row r="59" spans="1:5" ht="12.75">
      <c r="A59" s="100"/>
      <c r="B59" s="97" t="s">
        <v>171</v>
      </c>
      <c r="C59" s="98">
        <v>0</v>
      </c>
      <c r="D59" s="69"/>
      <c r="E59" s="99"/>
    </row>
    <row r="60" spans="1:5" ht="12.75">
      <c r="A60" s="101"/>
      <c r="B60" s="107" t="s">
        <v>4</v>
      </c>
      <c r="C60" s="107">
        <f>C58-C59</f>
        <v>35.9</v>
      </c>
      <c r="D60" s="102"/>
      <c r="E60" s="103"/>
    </row>
    <row r="61" spans="1:5" ht="12.75">
      <c r="A61" s="46"/>
      <c r="B61" s="93"/>
      <c r="C61" s="94"/>
      <c r="D61" s="95"/>
      <c r="E61" s="96"/>
    </row>
    <row r="62" spans="1:5" ht="12.75">
      <c r="A62" s="46" t="s">
        <v>173</v>
      </c>
      <c r="B62" s="97" t="s">
        <v>0</v>
      </c>
      <c r="C62" s="98">
        <v>146</v>
      </c>
      <c r="D62" s="67" t="s">
        <v>181</v>
      </c>
      <c r="E62" s="105" t="s">
        <v>148</v>
      </c>
    </row>
    <row r="63" spans="1:5" ht="12.75">
      <c r="A63" s="100"/>
      <c r="B63" s="97" t="s">
        <v>171</v>
      </c>
      <c r="C63" s="98">
        <v>14</v>
      </c>
      <c r="D63" s="67" t="s">
        <v>418</v>
      </c>
      <c r="E63" s="104" t="s">
        <v>182</v>
      </c>
    </row>
    <row r="64" spans="1:5" ht="12.75">
      <c r="A64" s="100"/>
      <c r="B64" s="97" t="s">
        <v>171</v>
      </c>
      <c r="C64" s="98">
        <v>51</v>
      </c>
      <c r="D64" s="67" t="s">
        <v>417</v>
      </c>
      <c r="E64" s="104" t="s">
        <v>148</v>
      </c>
    </row>
    <row r="65" spans="1:5" ht="12.75">
      <c r="A65" s="100"/>
      <c r="B65" s="97" t="s">
        <v>171</v>
      </c>
      <c r="C65" s="98">
        <v>8</v>
      </c>
      <c r="D65" s="67" t="s">
        <v>416</v>
      </c>
      <c r="E65" s="104" t="s">
        <v>420</v>
      </c>
    </row>
    <row r="66" spans="1:5" ht="12.75">
      <c r="A66" s="100"/>
      <c r="B66" s="97" t="s">
        <v>171</v>
      </c>
      <c r="C66" s="98">
        <v>219</v>
      </c>
      <c r="D66" s="67" t="s">
        <v>419</v>
      </c>
      <c r="E66" s="104" t="s">
        <v>148</v>
      </c>
    </row>
    <row r="67" spans="1:5" ht="12.75">
      <c r="A67" s="100"/>
      <c r="B67" s="97" t="s">
        <v>171</v>
      </c>
      <c r="C67" s="98">
        <v>500</v>
      </c>
      <c r="D67" s="67" t="s">
        <v>442</v>
      </c>
      <c r="E67" s="104" t="s">
        <v>443</v>
      </c>
    </row>
    <row r="68" spans="1:5" ht="12.75">
      <c r="A68" s="100"/>
      <c r="B68" s="97" t="s">
        <v>171</v>
      </c>
      <c r="C68" s="98">
        <v>126.25</v>
      </c>
      <c r="D68" s="67" t="s">
        <v>447</v>
      </c>
      <c r="E68" s="104" t="s">
        <v>148</v>
      </c>
    </row>
    <row r="69" spans="1:5" ht="12.75">
      <c r="A69" s="100"/>
      <c r="B69" s="97"/>
      <c r="C69" s="98"/>
      <c r="D69" s="67"/>
      <c r="E69" s="104"/>
    </row>
    <row r="70" spans="1:5" ht="12.75">
      <c r="A70" s="101"/>
      <c r="B70" s="107" t="s">
        <v>4</v>
      </c>
      <c r="C70" s="107">
        <f>C62+C63+C64+C65-C66+C67+C68</f>
        <v>626.25</v>
      </c>
      <c r="D70" s="102"/>
      <c r="E70" s="103"/>
    </row>
    <row r="71" spans="1:5" ht="12.75">
      <c r="A71" s="46"/>
      <c r="B71" s="93"/>
      <c r="C71" s="94"/>
      <c r="D71" s="95"/>
      <c r="E71" s="96"/>
    </row>
    <row r="72" spans="1:5" ht="12.75">
      <c r="A72" s="46" t="s">
        <v>184</v>
      </c>
      <c r="B72" s="97" t="s">
        <v>0</v>
      </c>
      <c r="C72" s="98">
        <v>170</v>
      </c>
      <c r="D72" s="67" t="s">
        <v>185</v>
      </c>
      <c r="E72" s="104" t="s">
        <v>182</v>
      </c>
    </row>
    <row r="73" spans="1:5" ht="12.75">
      <c r="A73" s="100"/>
      <c r="B73" s="97" t="s">
        <v>171</v>
      </c>
      <c r="C73" s="98">
        <v>0</v>
      </c>
      <c r="D73" s="69"/>
      <c r="E73" s="99"/>
    </row>
    <row r="74" spans="1:5" ht="12.75">
      <c r="A74" s="101"/>
      <c r="B74" s="107" t="s">
        <v>4</v>
      </c>
      <c r="C74" s="107">
        <f>C72-C73</f>
        <v>170</v>
      </c>
      <c r="D74" s="102"/>
      <c r="E74" s="103"/>
    </row>
    <row r="75" spans="1:5" ht="12.75">
      <c r="A75" s="46"/>
      <c r="B75" s="93"/>
      <c r="C75" s="94"/>
      <c r="D75" s="95"/>
      <c r="E75" s="96"/>
    </row>
    <row r="76" spans="1:5" ht="12.75">
      <c r="A76" s="46" t="s">
        <v>176</v>
      </c>
      <c r="B76" s="97" t="s">
        <v>0</v>
      </c>
      <c r="C76" s="98">
        <v>251</v>
      </c>
      <c r="D76" s="67" t="s">
        <v>255</v>
      </c>
      <c r="E76" s="105" t="s">
        <v>177</v>
      </c>
    </row>
    <row r="77" spans="1:5" ht="12.75">
      <c r="A77" s="100"/>
      <c r="B77" s="97" t="s">
        <v>171</v>
      </c>
      <c r="C77" s="98">
        <v>0</v>
      </c>
      <c r="D77" s="67" t="s">
        <v>256</v>
      </c>
      <c r="E77" s="99"/>
    </row>
    <row r="78" spans="1:5" ht="12.75">
      <c r="A78" s="101"/>
      <c r="B78" s="107" t="s">
        <v>4</v>
      </c>
      <c r="C78" s="107">
        <f>C76-C77</f>
        <v>251</v>
      </c>
      <c r="D78" s="102"/>
      <c r="E78" s="103"/>
    </row>
    <row r="79" spans="1:5" ht="12.75">
      <c r="A79" s="46"/>
      <c r="B79" s="93"/>
      <c r="C79" s="94"/>
      <c r="D79" s="95"/>
      <c r="E79" s="96"/>
    </row>
    <row r="80" spans="1:6" ht="25.5">
      <c r="A80" s="46" t="s">
        <v>194</v>
      </c>
      <c r="B80" s="97" t="s">
        <v>0</v>
      </c>
      <c r="C80" s="98">
        <v>4</v>
      </c>
      <c r="D80" s="67" t="s">
        <v>192</v>
      </c>
      <c r="E80" s="105" t="s">
        <v>193</v>
      </c>
      <c r="F80" s="108" t="s">
        <v>195</v>
      </c>
    </row>
    <row r="81" spans="1:5" ht="12.75">
      <c r="A81" s="100"/>
      <c r="B81" s="97" t="s">
        <v>171</v>
      </c>
      <c r="C81" s="98">
        <v>0</v>
      </c>
      <c r="D81" s="69"/>
      <c r="E81" s="99"/>
    </row>
    <row r="82" spans="1:5" ht="12.75">
      <c r="A82" s="101"/>
      <c r="B82" s="107" t="s">
        <v>4</v>
      </c>
      <c r="C82" s="107">
        <f>C80-C81</f>
        <v>4</v>
      </c>
      <c r="D82" s="102"/>
      <c r="E82" s="103"/>
    </row>
    <row r="83" spans="1:5" ht="12.75">
      <c r="A83" s="46"/>
      <c r="B83" s="93"/>
      <c r="C83" s="94"/>
      <c r="D83" s="95"/>
      <c r="E83" s="96"/>
    </row>
    <row r="84" spans="1:6" ht="25.5">
      <c r="A84" s="46" t="s">
        <v>173</v>
      </c>
      <c r="B84" s="97" t="s">
        <v>0</v>
      </c>
      <c r="C84" s="98">
        <v>8</v>
      </c>
      <c r="D84" s="67" t="s">
        <v>192</v>
      </c>
      <c r="E84" s="105" t="s">
        <v>193</v>
      </c>
      <c r="F84" s="108" t="s">
        <v>195</v>
      </c>
    </row>
    <row r="85" spans="1:5" ht="12.75">
      <c r="A85" s="100"/>
      <c r="B85" s="97" t="s">
        <v>171</v>
      </c>
      <c r="C85" s="98"/>
      <c r="D85" s="69"/>
      <c r="E85" s="99"/>
    </row>
    <row r="86" spans="1:5" ht="12.75">
      <c r="A86" s="101"/>
      <c r="B86" s="107" t="s">
        <v>4</v>
      </c>
      <c r="C86" s="107">
        <f>C84+C85</f>
        <v>8</v>
      </c>
      <c r="D86" s="102"/>
      <c r="E86" s="103"/>
    </row>
    <row r="87" spans="1:5" ht="12.75">
      <c r="A87" s="46"/>
      <c r="B87" s="93"/>
      <c r="C87" s="94"/>
      <c r="D87" s="95"/>
      <c r="E87" s="96"/>
    </row>
    <row r="88" spans="1:5" ht="25.5">
      <c r="A88" s="46" t="s">
        <v>216</v>
      </c>
      <c r="B88" s="97" t="s">
        <v>0</v>
      </c>
      <c r="C88" s="98">
        <v>44</v>
      </c>
      <c r="D88" s="75" t="s">
        <v>217</v>
      </c>
      <c r="E88" s="105" t="s">
        <v>218</v>
      </c>
    </row>
    <row r="89" spans="1:5" ht="12.75">
      <c r="A89" s="100"/>
      <c r="B89" s="97" t="s">
        <v>171</v>
      </c>
      <c r="C89" s="98">
        <v>0</v>
      </c>
      <c r="D89" s="69"/>
      <c r="E89" s="99"/>
    </row>
    <row r="90" spans="1:5" ht="12.75">
      <c r="A90" s="106"/>
      <c r="B90" s="107" t="s">
        <v>4</v>
      </c>
      <c r="C90" s="107">
        <f>C88-C89</f>
        <v>44</v>
      </c>
      <c r="D90" s="102"/>
      <c r="E90" s="103"/>
    </row>
    <row r="91" spans="1:5" ht="12.75">
      <c r="A91" s="46"/>
      <c r="B91" s="93"/>
      <c r="C91" s="94"/>
      <c r="D91" s="95"/>
      <c r="E91" s="96"/>
    </row>
    <row r="92" spans="1:5" ht="25.5">
      <c r="A92" s="46" t="s">
        <v>266</v>
      </c>
      <c r="B92" s="97" t="s">
        <v>0</v>
      </c>
      <c r="C92" s="98">
        <v>13000</v>
      </c>
      <c r="D92" s="75" t="s">
        <v>267</v>
      </c>
      <c r="E92" s="105" t="s">
        <v>268</v>
      </c>
    </row>
    <row r="93" spans="1:5" ht="12.75">
      <c r="A93" s="100"/>
      <c r="B93" s="97" t="s">
        <v>171</v>
      </c>
      <c r="C93" s="98">
        <v>0</v>
      </c>
      <c r="D93" s="69"/>
      <c r="E93" s="99"/>
    </row>
    <row r="94" spans="1:5" ht="12.75">
      <c r="A94" s="106"/>
      <c r="B94" s="107" t="s">
        <v>4</v>
      </c>
      <c r="C94" s="107">
        <f>C92-C93</f>
        <v>13000</v>
      </c>
      <c r="D94" s="102"/>
      <c r="E94" s="103"/>
    </row>
    <row r="95" spans="1:5" ht="12.75">
      <c r="A95" s="46"/>
      <c r="B95" s="93"/>
      <c r="C95" s="94"/>
      <c r="D95" s="95"/>
      <c r="E95" s="96"/>
    </row>
    <row r="96" spans="1:5" ht="38.25">
      <c r="A96" s="46" t="s">
        <v>392</v>
      </c>
      <c r="B96" s="97" t="s">
        <v>0</v>
      </c>
      <c r="C96" s="98">
        <f>21+35</f>
        <v>56</v>
      </c>
      <c r="D96" s="75" t="s">
        <v>394</v>
      </c>
      <c r="E96" s="105" t="s">
        <v>393</v>
      </c>
    </row>
    <row r="97" spans="1:5" ht="12.75">
      <c r="A97" s="100"/>
      <c r="B97" s="97" t="s">
        <v>171</v>
      </c>
      <c r="C97" s="98">
        <v>0</v>
      </c>
      <c r="D97" s="69"/>
      <c r="E97" s="99"/>
    </row>
    <row r="98" spans="1:5" ht="12.75">
      <c r="A98" s="106"/>
      <c r="B98" s="107" t="s">
        <v>4</v>
      </c>
      <c r="C98" s="107">
        <f>C96-C97</f>
        <v>56</v>
      </c>
      <c r="D98" s="102"/>
      <c r="E98" s="103"/>
    </row>
    <row r="99" spans="1:5" ht="12.75">
      <c r="A99" s="46"/>
      <c r="B99" s="93"/>
      <c r="C99" s="94"/>
      <c r="D99" s="95"/>
      <c r="E99" s="96"/>
    </row>
    <row r="100" spans="1:5" ht="25.5">
      <c r="A100" s="46" t="s">
        <v>395</v>
      </c>
      <c r="B100" s="97" t="s">
        <v>0</v>
      </c>
      <c r="C100" s="98">
        <v>7.9</v>
      </c>
      <c r="D100" s="75" t="s">
        <v>396</v>
      </c>
      <c r="E100" s="105" t="s">
        <v>397</v>
      </c>
    </row>
    <row r="101" spans="1:5" ht="12.75">
      <c r="A101" s="100"/>
      <c r="B101" s="97" t="s">
        <v>171</v>
      </c>
      <c r="C101" s="98">
        <v>0</v>
      </c>
      <c r="D101" s="69"/>
      <c r="E101" s="99"/>
    </row>
    <row r="102" spans="1:5" ht="12.75">
      <c r="A102" s="106"/>
      <c r="B102" s="107" t="s">
        <v>4</v>
      </c>
      <c r="C102" s="107">
        <f>C100-C101</f>
        <v>7.9</v>
      </c>
      <c r="D102" s="102"/>
      <c r="E102" s="103"/>
    </row>
  </sheetData>
  <sheetProtection/>
  <mergeCells count="3">
    <mergeCell ref="B3:C3"/>
    <mergeCell ref="D4:E4"/>
    <mergeCell ref="D41:E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58.421875" style="16" customWidth="1"/>
    <col min="5" max="5" width="18.2812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451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'Novembre ''11'!C41</f>
        <v>1319.9300000000007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5" ht="12.75">
      <c r="A5" s="11">
        <v>40878</v>
      </c>
      <c r="B5" s="3">
        <v>1044.63</v>
      </c>
      <c r="C5" s="3"/>
      <c r="D5" s="30" t="s">
        <v>459</v>
      </c>
      <c r="E5" s="116"/>
    </row>
    <row r="6" spans="1:7" ht="12.75">
      <c r="A6" s="11">
        <v>40878</v>
      </c>
      <c r="B6" s="3"/>
      <c r="C6" s="3">
        <v>-102</v>
      </c>
      <c r="D6" s="30" t="s">
        <v>452</v>
      </c>
      <c r="E6" s="30"/>
      <c r="F6" s="73"/>
      <c r="G6" s="73"/>
    </row>
    <row r="7" spans="1:7" ht="12.75">
      <c r="A7" s="11">
        <v>40878</v>
      </c>
      <c r="B7" s="3"/>
      <c r="C7" s="39">
        <v>-12.12</v>
      </c>
      <c r="D7" s="30" t="s">
        <v>453</v>
      </c>
      <c r="E7" s="30"/>
      <c r="F7" s="73"/>
      <c r="G7" s="73"/>
    </row>
    <row r="8" spans="1:7" ht="12.75">
      <c r="A8" s="11">
        <v>40878</v>
      </c>
      <c r="B8" s="3"/>
      <c r="C8" s="3">
        <v>-5</v>
      </c>
      <c r="D8" s="30" t="s">
        <v>454</v>
      </c>
      <c r="E8" s="30"/>
      <c r="F8" s="73"/>
      <c r="G8" s="73"/>
    </row>
    <row r="9" spans="1:7" ht="12.75">
      <c r="A9" s="11">
        <v>40879</v>
      </c>
      <c r="B9" s="70"/>
      <c r="C9" s="39">
        <v>-145</v>
      </c>
      <c r="D9" s="30" t="s">
        <v>455</v>
      </c>
      <c r="E9" s="30"/>
      <c r="F9" s="73"/>
      <c r="G9" s="73"/>
    </row>
    <row r="10" spans="1:7" ht="12.75">
      <c r="A10" s="11">
        <v>40879</v>
      </c>
      <c r="B10" s="70"/>
      <c r="C10" s="39">
        <v>-321.1</v>
      </c>
      <c r="D10" s="30" t="s">
        <v>456</v>
      </c>
      <c r="E10" s="30"/>
      <c r="F10" s="73"/>
      <c r="G10" s="73"/>
    </row>
    <row r="11" spans="1:7" ht="12.75">
      <c r="A11" s="11">
        <v>40880</v>
      </c>
      <c r="B11" s="70"/>
      <c r="C11" s="39"/>
      <c r="D11" s="30"/>
      <c r="E11" s="30"/>
      <c r="F11" s="73"/>
      <c r="G11" s="73"/>
    </row>
    <row r="12" spans="1:7" ht="12.75">
      <c r="A12" s="11">
        <v>40881</v>
      </c>
      <c r="B12" s="70"/>
      <c r="C12" s="39"/>
      <c r="D12" s="30"/>
      <c r="E12" s="30"/>
      <c r="F12" s="73"/>
      <c r="G12" s="73"/>
    </row>
    <row r="13" spans="1:7" ht="12.75">
      <c r="A13" s="11">
        <v>40882</v>
      </c>
      <c r="B13" s="70"/>
      <c r="C13" s="39"/>
      <c r="D13" s="30"/>
      <c r="E13" s="30"/>
      <c r="F13" s="73"/>
      <c r="G13" s="73"/>
    </row>
    <row r="14" spans="1:7" ht="12.75">
      <c r="A14" s="11">
        <v>40883</v>
      </c>
      <c r="B14" s="70"/>
      <c r="C14" s="39">
        <v>-120</v>
      </c>
      <c r="D14" s="38" t="s">
        <v>457</v>
      </c>
      <c r="E14" s="30"/>
      <c r="F14" s="73"/>
      <c r="G14" s="73"/>
    </row>
    <row r="15" spans="1:5" ht="12.75">
      <c r="A15" s="11">
        <v>40884</v>
      </c>
      <c r="B15" s="3"/>
      <c r="C15" s="39"/>
      <c r="D15" s="30"/>
      <c r="E15" s="84"/>
    </row>
    <row r="16" spans="1:5" ht="12.75">
      <c r="A16" s="11">
        <v>40885</v>
      </c>
      <c r="B16" s="3"/>
      <c r="C16" s="39"/>
      <c r="D16" s="30"/>
      <c r="E16" s="30"/>
    </row>
    <row r="17" spans="1:5" ht="12.75">
      <c r="A17" s="11">
        <v>40886</v>
      </c>
      <c r="B17" s="3"/>
      <c r="C17" s="39">
        <v>-115.5</v>
      </c>
      <c r="D17" s="30" t="s">
        <v>465</v>
      </c>
      <c r="E17" s="30"/>
    </row>
    <row r="18" spans="1:5" ht="12.75">
      <c r="A18" s="11">
        <v>40887</v>
      </c>
      <c r="B18" s="3"/>
      <c r="C18" s="39"/>
      <c r="D18" s="77"/>
      <c r="E18" s="30"/>
    </row>
    <row r="19" spans="1:6" ht="12.75">
      <c r="A19" s="11">
        <v>40888</v>
      </c>
      <c r="B19" s="3"/>
      <c r="C19" s="39"/>
      <c r="D19" s="77"/>
      <c r="E19" s="30"/>
      <c r="F19" s="73"/>
    </row>
    <row r="20" spans="1:5" ht="12.75">
      <c r="A20" s="11">
        <v>40889</v>
      </c>
      <c r="B20" s="3"/>
      <c r="C20" s="39">
        <v>-26.04</v>
      </c>
      <c r="D20" s="30" t="s">
        <v>472</v>
      </c>
      <c r="E20" s="30"/>
    </row>
    <row r="21" spans="1:5" ht="12.75">
      <c r="A21" s="11">
        <v>40890</v>
      </c>
      <c r="B21" s="3"/>
      <c r="C21" s="39">
        <v>-5</v>
      </c>
      <c r="D21" s="30" t="s">
        <v>458</v>
      </c>
      <c r="E21" s="80"/>
    </row>
    <row r="22" spans="1:5" ht="12.75">
      <c r="A22" s="11">
        <v>40891</v>
      </c>
      <c r="B22" s="3"/>
      <c r="C22" s="39"/>
      <c r="D22" s="30"/>
      <c r="E22" s="80"/>
    </row>
    <row r="23" spans="1:6" ht="12.75">
      <c r="A23" s="11">
        <v>40892</v>
      </c>
      <c r="B23" s="3"/>
      <c r="C23" s="39">
        <v>-148</v>
      </c>
      <c r="D23" s="30" t="s">
        <v>461</v>
      </c>
      <c r="E23" s="38"/>
      <c r="F23" s="117"/>
    </row>
    <row r="24" spans="1:6" ht="12.75">
      <c r="A24" s="11">
        <v>40893</v>
      </c>
      <c r="B24" s="3"/>
      <c r="C24" s="39">
        <v>-77.5</v>
      </c>
      <c r="D24" s="30" t="s">
        <v>462</v>
      </c>
      <c r="E24" s="38"/>
      <c r="F24" s="117"/>
    </row>
    <row r="25" spans="1:5" ht="12.75">
      <c r="A25" s="11">
        <v>40893</v>
      </c>
      <c r="B25" s="3"/>
      <c r="C25" s="39">
        <v>-16</v>
      </c>
      <c r="D25" s="30" t="s">
        <v>463</v>
      </c>
      <c r="E25" s="38"/>
    </row>
    <row r="26" spans="1:5" ht="12.75">
      <c r="A26" s="11">
        <v>40893</v>
      </c>
      <c r="B26" s="3"/>
      <c r="C26" s="39">
        <v>-30</v>
      </c>
      <c r="D26" s="30" t="s">
        <v>464</v>
      </c>
      <c r="E26" s="38"/>
    </row>
    <row r="27" spans="1:5" ht="12.75">
      <c r="A27" s="11">
        <v>40893</v>
      </c>
      <c r="B27" s="3"/>
      <c r="C27" s="39">
        <v>-104.5</v>
      </c>
      <c r="D27" s="30" t="s">
        <v>471</v>
      </c>
      <c r="E27" s="38"/>
    </row>
    <row r="28" spans="1:5" ht="12.75">
      <c r="A28" s="11">
        <v>40893</v>
      </c>
      <c r="B28" s="3"/>
      <c r="C28" s="39">
        <v>-66</v>
      </c>
      <c r="D28" s="30" t="s">
        <v>466</v>
      </c>
      <c r="E28" s="38"/>
    </row>
    <row r="29" spans="1:5" ht="12.75">
      <c r="A29" s="11">
        <v>40893</v>
      </c>
      <c r="B29" s="3"/>
      <c r="C29" s="39">
        <v>-5</v>
      </c>
      <c r="D29" s="30" t="s">
        <v>467</v>
      </c>
      <c r="E29" s="38"/>
    </row>
    <row r="30" spans="1:5" ht="12.75">
      <c r="A30" s="11">
        <v>40894</v>
      </c>
      <c r="B30" s="3"/>
      <c r="C30" s="39"/>
      <c r="D30" s="30"/>
      <c r="E30" s="38"/>
    </row>
    <row r="31" spans="1:5" ht="12.75">
      <c r="A31" s="11">
        <v>40895</v>
      </c>
      <c r="B31" s="3"/>
      <c r="C31" s="39"/>
      <c r="D31" s="77"/>
      <c r="E31" s="38"/>
    </row>
    <row r="32" spans="1:5" ht="12.75">
      <c r="A32" s="11">
        <v>40896</v>
      </c>
      <c r="B32" s="3"/>
      <c r="C32" s="39"/>
      <c r="D32" s="77"/>
      <c r="E32" s="38"/>
    </row>
    <row r="33" spans="1:6" ht="12.75">
      <c r="A33" s="11">
        <v>40897</v>
      </c>
      <c r="B33" s="3"/>
      <c r="C33" s="39">
        <v>-7</v>
      </c>
      <c r="D33" s="30" t="s">
        <v>468</v>
      </c>
      <c r="E33" s="38"/>
      <c r="F33" s="117"/>
    </row>
    <row r="34" spans="1:5" ht="12.75">
      <c r="A34" s="11">
        <v>40898</v>
      </c>
      <c r="B34" s="3"/>
      <c r="C34" s="39">
        <v>-3.9</v>
      </c>
      <c r="D34" s="30" t="s">
        <v>469</v>
      </c>
      <c r="E34" s="38"/>
    </row>
    <row r="35" spans="1:5" ht="12.75">
      <c r="A35" s="11">
        <v>40898</v>
      </c>
      <c r="B35" s="3"/>
      <c r="C35" s="39"/>
      <c r="D35" s="30"/>
      <c r="E35" s="38"/>
    </row>
    <row r="36" spans="1:5" ht="12.75">
      <c r="A36" s="11">
        <v>40899</v>
      </c>
      <c r="B36" s="3"/>
      <c r="C36" s="39">
        <v>-37.97</v>
      </c>
      <c r="D36" s="30" t="s">
        <v>470</v>
      </c>
      <c r="E36" s="30"/>
    </row>
    <row r="37" spans="1:5" ht="12.75">
      <c r="A37" s="11">
        <v>40900</v>
      </c>
      <c r="B37" s="3"/>
      <c r="C37" s="39"/>
      <c r="D37" s="30"/>
      <c r="E37" s="30"/>
    </row>
    <row r="38" spans="1:5" ht="12.75">
      <c r="A38" s="11">
        <v>40901</v>
      </c>
      <c r="B38" s="3"/>
      <c r="C38" s="39"/>
      <c r="D38" s="30"/>
      <c r="E38" s="30"/>
    </row>
    <row r="39" spans="1:5" ht="12.75">
      <c r="A39" s="11">
        <v>40902</v>
      </c>
      <c r="B39" s="3"/>
      <c r="C39" s="39"/>
      <c r="D39" s="30"/>
      <c r="E39" s="80"/>
    </row>
    <row r="40" spans="1:5" ht="12.75">
      <c r="A40" s="11">
        <v>40903</v>
      </c>
      <c r="B40" s="3"/>
      <c r="C40" s="39"/>
      <c r="D40" s="30"/>
      <c r="E40" s="30"/>
    </row>
    <row r="41" spans="1:5" ht="12.75">
      <c r="A41" s="11">
        <v>40904</v>
      </c>
      <c r="B41" s="3"/>
      <c r="C41" s="39"/>
      <c r="D41" s="30"/>
      <c r="E41" s="30"/>
    </row>
    <row r="42" spans="1:6" ht="12.75">
      <c r="A42" s="11">
        <v>40905</v>
      </c>
      <c r="B42" s="3"/>
      <c r="C42" s="39"/>
      <c r="D42" s="38"/>
      <c r="E42" s="80"/>
      <c r="F42" s="73"/>
    </row>
    <row r="43" spans="1:5" ht="12.75">
      <c r="A43" s="11">
        <v>40906</v>
      </c>
      <c r="B43" s="3"/>
      <c r="C43" s="39"/>
      <c r="D43" s="30"/>
      <c r="E43" s="30"/>
    </row>
    <row r="44" spans="1:5" ht="12.75">
      <c r="A44" s="11">
        <v>40907</v>
      </c>
      <c r="B44" s="3"/>
      <c r="C44" s="39"/>
      <c r="D44" s="38"/>
      <c r="E44" s="30"/>
    </row>
    <row r="45" spans="1:5" ht="12.75">
      <c r="A45" s="11">
        <v>40908</v>
      </c>
      <c r="B45" s="3"/>
      <c r="C45" s="39"/>
      <c r="D45" s="30"/>
      <c r="E45" s="80"/>
    </row>
    <row r="46" spans="1:7" ht="15.75">
      <c r="A46" s="3" t="s">
        <v>57</v>
      </c>
      <c r="B46" s="21"/>
      <c r="C46" s="21">
        <f>B3+B5+SUM(C6:C45)</f>
        <v>1016.9300000000007</v>
      </c>
      <c r="D46" s="348"/>
      <c r="E46" s="348"/>
      <c r="G46" s="27"/>
    </row>
    <row r="47" spans="5:8" ht="12.75">
      <c r="E47" s="73"/>
      <c r="H47" s="26"/>
    </row>
    <row r="48" spans="2:8" ht="12.75">
      <c r="B48" t="s">
        <v>155</v>
      </c>
      <c r="C48" s="26"/>
      <c r="D48" s="26"/>
      <c r="E48" s="109"/>
      <c r="F48" s="109"/>
      <c r="G48" s="16"/>
      <c r="H48" s="26"/>
    </row>
    <row r="49" spans="2:7" ht="12.75">
      <c r="B49" s="6" t="s">
        <v>156</v>
      </c>
      <c r="C49" s="14">
        <f>C48-C46</f>
        <v>-1016.9300000000007</v>
      </c>
      <c r="D49" s="26"/>
      <c r="E49" s="110"/>
      <c r="F49" s="110"/>
      <c r="G49" s="27"/>
    </row>
    <row r="50" spans="1:6" ht="12.75">
      <c r="A50" s="42"/>
      <c r="B50" s="42"/>
      <c r="D50" s="26"/>
      <c r="E50" s="110"/>
      <c r="F50" s="110"/>
    </row>
    <row r="51" spans="5:8" ht="12.75">
      <c r="E51" s="27"/>
      <c r="F51" s="27"/>
      <c r="H51" s="73"/>
    </row>
    <row r="52" spans="5:8" ht="12.75">
      <c r="E52" s="78"/>
      <c r="H52" s="73"/>
    </row>
    <row r="53" spans="1:8" ht="12.75">
      <c r="A53" s="64" t="s">
        <v>168</v>
      </c>
      <c r="B53" s="65"/>
      <c r="C53" s="91" t="s">
        <v>172</v>
      </c>
      <c r="D53" s="92" t="s">
        <v>1</v>
      </c>
      <c r="E53" s="92" t="s">
        <v>169</v>
      </c>
      <c r="G53" s="26"/>
      <c r="H53" s="26"/>
    </row>
    <row r="54" spans="1:8" ht="12.75">
      <c r="A54" s="46"/>
      <c r="B54" s="93"/>
      <c r="C54" s="94"/>
      <c r="D54" s="95"/>
      <c r="E54" s="96"/>
      <c r="G54" s="26"/>
      <c r="H54" s="74"/>
    </row>
    <row r="55" spans="1:8" ht="12.75">
      <c r="A55" s="46" t="s">
        <v>170</v>
      </c>
      <c r="B55" s="97" t="s">
        <v>0</v>
      </c>
      <c r="C55" s="98">
        <v>290</v>
      </c>
      <c r="D55" s="69">
        <v>2009</v>
      </c>
      <c r="E55" s="99"/>
      <c r="H55" s="26"/>
    </row>
    <row r="56" spans="1:8" ht="12.75">
      <c r="A56" s="100"/>
      <c r="B56" s="97" t="s">
        <v>171</v>
      </c>
      <c r="C56" s="98">
        <v>0</v>
      </c>
      <c r="D56" s="69"/>
      <c r="E56" s="99"/>
      <c r="H56" s="26"/>
    </row>
    <row r="57" spans="1:8" ht="12.75">
      <c r="A57" s="101"/>
      <c r="B57" s="107" t="s">
        <v>4</v>
      </c>
      <c r="C57" s="107">
        <f>C55-C56</f>
        <v>290</v>
      </c>
      <c r="D57" s="102"/>
      <c r="E57" s="103"/>
      <c r="H57" s="74"/>
    </row>
    <row r="58" spans="1:5" ht="12.75">
      <c r="A58" s="46"/>
      <c r="B58" s="93"/>
      <c r="C58" s="94"/>
      <c r="D58" s="95"/>
      <c r="E58" s="96"/>
    </row>
    <row r="59" spans="1:5" ht="12.75">
      <c r="A59" s="46" t="s">
        <v>174</v>
      </c>
      <c r="B59" s="97" t="s">
        <v>0</v>
      </c>
      <c r="C59" s="98">
        <v>40</v>
      </c>
      <c r="D59" s="67" t="s">
        <v>253</v>
      </c>
      <c r="E59" s="104" t="s">
        <v>182</v>
      </c>
    </row>
    <row r="60" spans="1:5" ht="12.75">
      <c r="A60" s="100"/>
      <c r="B60" s="97" t="s">
        <v>171</v>
      </c>
      <c r="C60" s="98">
        <v>35.6</v>
      </c>
      <c r="D60" s="67" t="s">
        <v>252</v>
      </c>
      <c r="E60" s="99"/>
    </row>
    <row r="61" spans="1:6" ht="51">
      <c r="A61" s="101"/>
      <c r="B61" s="107" t="s">
        <v>4</v>
      </c>
      <c r="C61" s="107">
        <f>C59-C60</f>
        <v>4.399999999999999</v>
      </c>
      <c r="D61" s="81" t="s">
        <v>282</v>
      </c>
      <c r="E61" s="103"/>
      <c r="F61" s="108" t="s">
        <v>460</v>
      </c>
    </row>
    <row r="62" spans="1:5" ht="12.75">
      <c r="A62" s="46"/>
      <c r="B62" s="93"/>
      <c r="C62" s="94"/>
      <c r="D62" s="95"/>
      <c r="E62" s="96"/>
    </row>
    <row r="63" spans="1:5" ht="12.75">
      <c r="A63" s="46" t="s">
        <v>175</v>
      </c>
      <c r="B63" s="97" t="s">
        <v>0</v>
      </c>
      <c r="C63" s="98">
        <v>35.9</v>
      </c>
      <c r="D63" s="68" t="s">
        <v>180</v>
      </c>
      <c r="E63" s="104" t="s">
        <v>148</v>
      </c>
    </row>
    <row r="64" spans="1:5" ht="12.75">
      <c r="A64" s="100"/>
      <c r="B64" s="97" t="s">
        <v>171</v>
      </c>
      <c r="C64" s="98">
        <v>0</v>
      </c>
      <c r="D64" s="69"/>
      <c r="E64" s="99"/>
    </row>
    <row r="65" spans="1:5" ht="12.75">
      <c r="A65" s="101"/>
      <c r="B65" s="107" t="s">
        <v>4</v>
      </c>
      <c r="C65" s="107">
        <f>C63-C64</f>
        <v>35.9</v>
      </c>
      <c r="D65" s="102"/>
      <c r="E65" s="103"/>
    </row>
    <row r="66" spans="1:5" ht="12.75">
      <c r="A66" s="46"/>
      <c r="B66" s="93"/>
      <c r="C66" s="94"/>
      <c r="D66" s="95"/>
      <c r="E66" s="96"/>
    </row>
    <row r="67" spans="1:5" ht="12.75">
      <c r="A67" s="46" t="s">
        <v>173</v>
      </c>
      <c r="B67" s="97" t="s">
        <v>0</v>
      </c>
      <c r="C67" s="98">
        <v>146</v>
      </c>
      <c r="D67" s="67" t="s">
        <v>181</v>
      </c>
      <c r="E67" s="105" t="s">
        <v>148</v>
      </c>
    </row>
    <row r="68" spans="1:5" ht="12.75">
      <c r="A68" s="100"/>
      <c r="B68" s="97" t="s">
        <v>171</v>
      </c>
      <c r="C68" s="98">
        <v>14</v>
      </c>
      <c r="D68" s="67" t="s">
        <v>418</v>
      </c>
      <c r="E68" s="104" t="s">
        <v>182</v>
      </c>
    </row>
    <row r="69" spans="1:5" ht="12.75">
      <c r="A69" s="100"/>
      <c r="B69" s="97" t="s">
        <v>171</v>
      </c>
      <c r="C69" s="98">
        <v>51</v>
      </c>
      <c r="D69" s="67" t="s">
        <v>417</v>
      </c>
      <c r="E69" s="104" t="s">
        <v>148</v>
      </c>
    </row>
    <row r="70" spans="1:5" ht="12.75">
      <c r="A70" s="100"/>
      <c r="B70" s="97" t="s">
        <v>171</v>
      </c>
      <c r="C70" s="98">
        <v>8</v>
      </c>
      <c r="D70" s="67" t="s">
        <v>416</v>
      </c>
      <c r="E70" s="104" t="s">
        <v>420</v>
      </c>
    </row>
    <row r="71" spans="1:5" ht="12.75">
      <c r="A71" s="100"/>
      <c r="B71" s="97" t="s">
        <v>171</v>
      </c>
      <c r="C71" s="98">
        <v>219</v>
      </c>
      <c r="D71" s="67" t="s">
        <v>419</v>
      </c>
      <c r="E71" s="104" t="s">
        <v>148</v>
      </c>
    </row>
    <row r="72" spans="1:5" ht="12.75">
      <c r="A72" s="100"/>
      <c r="B72" s="97" t="s">
        <v>171</v>
      </c>
      <c r="C72" s="98">
        <v>500</v>
      </c>
      <c r="D72" s="67" t="s">
        <v>442</v>
      </c>
      <c r="E72" s="104" t="s">
        <v>443</v>
      </c>
    </row>
    <row r="73" spans="1:5" ht="12.75">
      <c r="A73" s="100"/>
      <c r="B73" s="97" t="s">
        <v>171</v>
      </c>
      <c r="C73" s="98">
        <v>126.25</v>
      </c>
      <c r="D73" s="67" t="s">
        <v>447</v>
      </c>
      <c r="E73" s="104" t="s">
        <v>148</v>
      </c>
    </row>
    <row r="74" spans="1:5" ht="12.75">
      <c r="A74" s="100"/>
      <c r="B74" s="97"/>
      <c r="C74" s="98"/>
      <c r="D74" s="67"/>
      <c r="E74" s="104"/>
    </row>
    <row r="75" spans="1:5" ht="12.75">
      <c r="A75" s="101"/>
      <c r="B75" s="107" t="s">
        <v>4</v>
      </c>
      <c r="C75" s="107">
        <f>C67+C68+C69+C70-C71+C72+C73</f>
        <v>626.25</v>
      </c>
      <c r="D75" s="102"/>
      <c r="E75" s="103"/>
    </row>
    <row r="76" spans="1:5" ht="12.75">
      <c r="A76" s="46"/>
      <c r="B76" s="93"/>
      <c r="C76" s="94"/>
      <c r="D76" s="95"/>
      <c r="E76" s="96"/>
    </row>
    <row r="77" spans="1:5" ht="12.75">
      <c r="A77" s="46" t="s">
        <v>184</v>
      </c>
      <c r="B77" s="97" t="s">
        <v>0</v>
      </c>
      <c r="C77" s="98">
        <v>170</v>
      </c>
      <c r="D77" s="67" t="s">
        <v>185</v>
      </c>
      <c r="E77" s="104" t="s">
        <v>182</v>
      </c>
    </row>
    <row r="78" spans="1:5" ht="12.75">
      <c r="A78" s="100"/>
      <c r="B78" s="97" t="s">
        <v>171</v>
      </c>
      <c r="C78" s="98">
        <v>0</v>
      </c>
      <c r="D78" s="69"/>
      <c r="E78" s="99"/>
    </row>
    <row r="79" spans="1:5" ht="12.75">
      <c r="A79" s="101"/>
      <c r="B79" s="107" t="s">
        <v>4</v>
      </c>
      <c r="C79" s="107">
        <f>C77-C78</f>
        <v>170</v>
      </c>
      <c r="D79" s="102"/>
      <c r="E79" s="103"/>
    </row>
    <row r="80" spans="1:5" ht="12.75">
      <c r="A80" s="46"/>
      <c r="B80" s="93"/>
      <c r="C80" s="94"/>
      <c r="D80" s="95"/>
      <c r="E80" s="96"/>
    </row>
    <row r="81" spans="1:5" ht="12.75">
      <c r="A81" s="46" t="s">
        <v>176</v>
      </c>
      <c r="B81" s="97" t="s">
        <v>0</v>
      </c>
      <c r="C81" s="98">
        <v>251</v>
      </c>
      <c r="D81" s="67" t="s">
        <v>255</v>
      </c>
      <c r="E81" s="105" t="s">
        <v>177</v>
      </c>
    </row>
    <row r="82" spans="1:5" ht="12.75">
      <c r="A82" s="100"/>
      <c r="B82" s="97" t="s">
        <v>171</v>
      </c>
      <c r="C82" s="98">
        <v>0</v>
      </c>
      <c r="D82" s="67" t="s">
        <v>256</v>
      </c>
      <c r="E82" s="99"/>
    </row>
    <row r="83" spans="1:5" ht="12.75">
      <c r="A83" s="101"/>
      <c r="B83" s="107" t="s">
        <v>4</v>
      </c>
      <c r="C83" s="107">
        <f>C81-C82</f>
        <v>251</v>
      </c>
      <c r="D83" s="102"/>
      <c r="E83" s="103"/>
    </row>
    <row r="84" spans="1:5" ht="12.75">
      <c r="A84" s="46"/>
      <c r="B84" s="93"/>
      <c r="C84" s="94"/>
      <c r="D84" s="95"/>
      <c r="E84" s="96"/>
    </row>
    <row r="85" spans="1:6" ht="25.5">
      <c r="A85" s="46" t="s">
        <v>194</v>
      </c>
      <c r="B85" s="97" t="s">
        <v>0</v>
      </c>
      <c r="C85" s="98">
        <v>4</v>
      </c>
      <c r="D85" s="67" t="s">
        <v>192</v>
      </c>
      <c r="E85" s="105" t="s">
        <v>193</v>
      </c>
      <c r="F85" s="108" t="s">
        <v>195</v>
      </c>
    </row>
    <row r="86" spans="1:5" ht="12.75">
      <c r="A86" s="100"/>
      <c r="B86" s="97" t="s">
        <v>171</v>
      </c>
      <c r="C86" s="98">
        <v>0</v>
      </c>
      <c r="D86" s="69"/>
      <c r="E86" s="99"/>
    </row>
    <row r="87" spans="1:5" ht="12.75">
      <c r="A87" s="101"/>
      <c r="B87" s="107" t="s">
        <v>4</v>
      </c>
      <c r="C87" s="107">
        <f>C85-C86</f>
        <v>4</v>
      </c>
      <c r="D87" s="102"/>
      <c r="E87" s="103"/>
    </row>
    <row r="88" spans="1:5" ht="12.75">
      <c r="A88" s="46"/>
      <c r="B88" s="93"/>
      <c r="C88" s="94"/>
      <c r="D88" s="95"/>
      <c r="E88" s="96"/>
    </row>
    <row r="89" spans="1:6" ht="25.5">
      <c r="A89" s="46" t="s">
        <v>173</v>
      </c>
      <c r="B89" s="97" t="s">
        <v>0</v>
      </c>
      <c r="C89" s="98">
        <v>8</v>
      </c>
      <c r="D89" s="67" t="s">
        <v>192</v>
      </c>
      <c r="E89" s="105" t="s">
        <v>193</v>
      </c>
      <c r="F89" s="108" t="s">
        <v>195</v>
      </c>
    </row>
    <row r="90" spans="1:5" ht="12.75">
      <c r="A90" s="100"/>
      <c r="B90" s="97" t="s">
        <v>171</v>
      </c>
      <c r="C90" s="98"/>
      <c r="D90" s="69"/>
      <c r="E90" s="99"/>
    </row>
    <row r="91" spans="1:5" ht="12.75">
      <c r="A91" s="101"/>
      <c r="B91" s="107" t="s">
        <v>4</v>
      </c>
      <c r="C91" s="107">
        <f>C89+C90</f>
        <v>8</v>
      </c>
      <c r="D91" s="102"/>
      <c r="E91" s="103"/>
    </row>
    <row r="92" spans="1:5" ht="12.75">
      <c r="A92" s="46"/>
      <c r="B92" s="93"/>
      <c r="C92" s="94"/>
      <c r="D92" s="95"/>
      <c r="E92" s="96"/>
    </row>
    <row r="93" spans="1:5" ht="25.5">
      <c r="A93" s="46" t="s">
        <v>216</v>
      </c>
      <c r="B93" s="97" t="s">
        <v>0</v>
      </c>
      <c r="C93" s="98">
        <v>44</v>
      </c>
      <c r="D93" s="75" t="s">
        <v>217</v>
      </c>
      <c r="E93" s="105" t="s">
        <v>218</v>
      </c>
    </row>
    <row r="94" spans="1:5" ht="12.75">
      <c r="A94" s="100"/>
      <c r="B94" s="97" t="s">
        <v>171</v>
      </c>
      <c r="C94" s="98">
        <v>0</v>
      </c>
      <c r="D94" s="69"/>
      <c r="E94" s="99"/>
    </row>
    <row r="95" spans="1:5" ht="12.75">
      <c r="A95" s="106"/>
      <c r="B95" s="107" t="s">
        <v>4</v>
      </c>
      <c r="C95" s="107">
        <f>C93-C94</f>
        <v>44</v>
      </c>
      <c r="D95" s="102"/>
      <c r="E95" s="103"/>
    </row>
    <row r="96" spans="1:5" ht="12.75">
      <c r="A96" s="46"/>
      <c r="B96" s="93"/>
      <c r="C96" s="94"/>
      <c r="D96" s="95"/>
      <c r="E96" s="96"/>
    </row>
    <row r="97" spans="1:5" ht="25.5">
      <c r="A97" s="46" t="s">
        <v>266</v>
      </c>
      <c r="B97" s="97" t="s">
        <v>0</v>
      </c>
      <c r="C97" s="98">
        <v>13000</v>
      </c>
      <c r="D97" s="75" t="s">
        <v>267</v>
      </c>
      <c r="E97" s="105" t="s">
        <v>268</v>
      </c>
    </row>
    <row r="98" spans="1:5" ht="12.75">
      <c r="A98" s="100"/>
      <c r="B98" s="97" t="s">
        <v>171</v>
      </c>
      <c r="C98" s="98">
        <v>0</v>
      </c>
      <c r="D98" s="69"/>
      <c r="E98" s="99"/>
    </row>
    <row r="99" spans="1:5" ht="12.75">
      <c r="A99" s="106"/>
      <c r="B99" s="107" t="s">
        <v>4</v>
      </c>
      <c r="C99" s="107">
        <f>C97-C98</f>
        <v>13000</v>
      </c>
      <c r="D99" s="102"/>
      <c r="E99" s="103"/>
    </row>
    <row r="100" spans="1:5" ht="12.75">
      <c r="A100" s="46"/>
      <c r="B100" s="93"/>
      <c r="C100" s="94"/>
      <c r="D100" s="95"/>
      <c r="E100" s="96"/>
    </row>
    <row r="101" spans="1:5" ht="38.25">
      <c r="A101" s="46" t="s">
        <v>392</v>
      </c>
      <c r="B101" s="97" t="s">
        <v>0</v>
      </c>
      <c r="C101" s="98">
        <f>21+35</f>
        <v>56</v>
      </c>
      <c r="D101" s="75" t="s">
        <v>394</v>
      </c>
      <c r="E101" s="105" t="s">
        <v>393</v>
      </c>
    </row>
    <row r="102" spans="1:5" ht="12.75">
      <c r="A102" s="100"/>
      <c r="B102" s="97" t="s">
        <v>171</v>
      </c>
      <c r="C102" s="98">
        <v>0</v>
      </c>
      <c r="D102" s="69"/>
      <c r="E102" s="99"/>
    </row>
    <row r="103" spans="1:5" ht="12.75">
      <c r="A103" s="106"/>
      <c r="B103" s="107" t="s">
        <v>4</v>
      </c>
      <c r="C103" s="107">
        <f>C101-C102</f>
        <v>56</v>
      </c>
      <c r="D103" s="102"/>
      <c r="E103" s="103"/>
    </row>
    <row r="104" spans="1:5" ht="12.75">
      <c r="A104" s="46"/>
      <c r="B104" s="93"/>
      <c r="C104" s="94"/>
      <c r="D104" s="95"/>
      <c r="E104" s="96"/>
    </row>
    <row r="105" spans="1:5" ht="25.5">
      <c r="A105" s="46" t="s">
        <v>395</v>
      </c>
      <c r="B105" s="97" t="s">
        <v>0</v>
      </c>
      <c r="C105" s="98">
        <v>7.9</v>
      </c>
      <c r="D105" s="75" t="s">
        <v>396</v>
      </c>
      <c r="E105" s="105" t="s">
        <v>397</v>
      </c>
    </row>
    <row r="106" spans="1:5" ht="12.75">
      <c r="A106" s="100"/>
      <c r="B106" s="97" t="s">
        <v>171</v>
      </c>
      <c r="C106" s="98">
        <v>0</v>
      </c>
      <c r="D106" s="69"/>
      <c r="E106" s="99"/>
    </row>
    <row r="107" spans="1:5" ht="12.75">
      <c r="A107" s="106"/>
      <c r="B107" s="107" t="s">
        <v>4</v>
      </c>
      <c r="C107" s="107">
        <f>C105-C106</f>
        <v>7.9</v>
      </c>
      <c r="D107" s="102"/>
      <c r="E107" s="103"/>
    </row>
  </sheetData>
  <sheetProtection/>
  <mergeCells count="3">
    <mergeCell ref="B3:C3"/>
    <mergeCell ref="D4:E4"/>
    <mergeCell ref="D46:E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41">
      <selection activeCell="D64" sqref="D64:E64"/>
    </sheetView>
  </sheetViews>
  <sheetFormatPr defaultColWidth="9.140625" defaultRowHeight="12.75"/>
  <cols>
    <col min="1" max="1" width="22.140625" style="0" bestFit="1" customWidth="1"/>
    <col min="3" max="3" width="10.421875" style="0" bestFit="1" customWidth="1"/>
    <col min="4" max="4" width="39.421875" style="0" bestFit="1" customWidth="1"/>
  </cols>
  <sheetData>
    <row r="1" spans="1:3" ht="12.75">
      <c r="A1" s="6" t="s">
        <v>18</v>
      </c>
      <c r="B1" s="6"/>
      <c r="C1" s="6"/>
    </row>
    <row r="2" ht="12.75">
      <c r="C2" s="6"/>
    </row>
    <row r="3" spans="1:5" ht="15.75">
      <c r="A3" s="1" t="s">
        <v>55</v>
      </c>
      <c r="B3" s="349">
        <f>+'settembre ''09'!C57</f>
        <v>1159.9000000000008</v>
      </c>
      <c r="C3" s="350"/>
      <c r="D3" s="23" t="s">
        <v>59</v>
      </c>
      <c r="E3" s="24">
        <v>56</v>
      </c>
    </row>
    <row r="4" spans="1:4" ht="15.75">
      <c r="A4" s="1" t="s">
        <v>56</v>
      </c>
      <c r="B4" s="349">
        <f>+B3-56</f>
        <v>1103.9000000000008</v>
      </c>
      <c r="C4" s="350">
        <f>+B3-56</f>
        <v>1103.9000000000008</v>
      </c>
      <c r="D4" s="2"/>
    </row>
    <row r="5" spans="1:5" ht="12.75">
      <c r="A5" s="3" t="s">
        <v>1</v>
      </c>
      <c r="B5" s="3" t="s">
        <v>2</v>
      </c>
      <c r="C5" s="3" t="s">
        <v>3</v>
      </c>
      <c r="D5" s="347" t="s">
        <v>5</v>
      </c>
      <c r="E5" s="347"/>
    </row>
    <row r="6" spans="1:5" ht="12.75">
      <c r="A6" s="3"/>
      <c r="B6" s="3"/>
      <c r="C6" s="3"/>
      <c r="D6" s="347"/>
      <c r="E6" s="347"/>
    </row>
    <row r="7" spans="1:5" ht="12.75">
      <c r="A7" s="19">
        <v>40087</v>
      </c>
      <c r="B7" s="3"/>
      <c r="C7" s="9">
        <v>-3.3</v>
      </c>
      <c r="D7" s="347" t="s">
        <v>6</v>
      </c>
      <c r="E7" s="347"/>
    </row>
    <row r="8" spans="1:5" ht="12.75">
      <c r="A8" s="19">
        <v>40088</v>
      </c>
      <c r="B8" s="3"/>
      <c r="C8" s="9">
        <v>-3.3</v>
      </c>
      <c r="D8" s="347" t="s">
        <v>6</v>
      </c>
      <c r="E8" s="347"/>
    </row>
    <row r="9" spans="1:5" ht="12.75">
      <c r="A9" s="19">
        <v>40088</v>
      </c>
      <c r="B9" s="3"/>
      <c r="C9" s="9">
        <v>-5.5</v>
      </c>
      <c r="D9" s="347" t="s">
        <v>6</v>
      </c>
      <c r="E9" s="347"/>
    </row>
    <row r="10" spans="1:5" ht="12.75">
      <c r="A10" s="20">
        <v>40089</v>
      </c>
      <c r="B10" s="3"/>
      <c r="C10" s="9"/>
      <c r="D10" s="347"/>
      <c r="E10" s="347"/>
    </row>
    <row r="11" spans="1:5" ht="12.75">
      <c r="A11" s="20">
        <v>40090</v>
      </c>
      <c r="B11" s="3"/>
      <c r="C11" s="9"/>
      <c r="D11" s="347"/>
      <c r="E11" s="347"/>
    </row>
    <row r="12" spans="1:5" ht="12.75">
      <c r="A12" s="19">
        <v>40091</v>
      </c>
      <c r="B12" s="3"/>
      <c r="C12" s="9">
        <v>-3.3</v>
      </c>
      <c r="D12" s="347" t="s">
        <v>6</v>
      </c>
      <c r="E12" s="347"/>
    </row>
    <row r="13" spans="1:5" ht="12.75">
      <c r="A13" s="19">
        <v>40092</v>
      </c>
      <c r="B13" s="3"/>
      <c r="C13" s="9">
        <v>-3.3</v>
      </c>
      <c r="D13" s="347" t="s">
        <v>6</v>
      </c>
      <c r="E13" s="347"/>
    </row>
    <row r="14" spans="1:5" ht="12.75">
      <c r="A14" s="19">
        <v>40093</v>
      </c>
      <c r="B14" s="3"/>
      <c r="C14" s="9">
        <v>-150</v>
      </c>
      <c r="D14" s="347" t="s">
        <v>19</v>
      </c>
      <c r="E14" s="347"/>
    </row>
    <row r="15" spans="1:5" ht="12.75">
      <c r="A15" s="19">
        <v>40093</v>
      </c>
      <c r="B15" s="3"/>
      <c r="C15" s="9">
        <v>-3.3</v>
      </c>
      <c r="D15" s="347" t="s">
        <v>6</v>
      </c>
      <c r="E15" s="347"/>
    </row>
    <row r="16" spans="1:5" ht="12.75">
      <c r="A16" s="19">
        <v>40093</v>
      </c>
      <c r="B16" s="3"/>
      <c r="C16" s="9">
        <v>-27.84</v>
      </c>
      <c r="D16" s="347" t="s">
        <v>20</v>
      </c>
      <c r="E16" s="347"/>
    </row>
    <row r="17" spans="1:5" ht="12.75">
      <c r="A17" s="19">
        <v>40094</v>
      </c>
      <c r="B17" s="3"/>
      <c r="C17" s="9">
        <v>-3.3</v>
      </c>
      <c r="D17" s="347" t="s">
        <v>6</v>
      </c>
      <c r="E17" s="347"/>
    </row>
    <row r="18" spans="1:5" ht="12.75">
      <c r="A18" s="19">
        <v>40094</v>
      </c>
      <c r="B18" s="3"/>
      <c r="C18" s="9">
        <v>-5</v>
      </c>
      <c r="D18" s="347" t="s">
        <v>21</v>
      </c>
      <c r="E18" s="347"/>
    </row>
    <row r="19" spans="1:5" ht="12.75">
      <c r="A19" s="19">
        <v>40094</v>
      </c>
      <c r="B19" s="3"/>
      <c r="C19" s="9">
        <v>-12</v>
      </c>
      <c r="D19" s="347" t="s">
        <v>22</v>
      </c>
      <c r="E19" s="347"/>
    </row>
    <row r="20" spans="1:5" ht="12.75">
      <c r="A20" s="19">
        <v>40095</v>
      </c>
      <c r="B20" s="3"/>
      <c r="C20" s="9">
        <v>-3.9</v>
      </c>
      <c r="D20" s="347" t="s">
        <v>21</v>
      </c>
      <c r="E20" s="347"/>
    </row>
    <row r="21" spans="1:5" ht="12.75">
      <c r="A21" s="19">
        <v>40095</v>
      </c>
      <c r="B21" s="3"/>
      <c r="C21" s="9">
        <v>-3.3</v>
      </c>
      <c r="D21" s="347" t="s">
        <v>6</v>
      </c>
      <c r="E21" s="347"/>
    </row>
    <row r="22" spans="1:5" ht="12.75">
      <c r="A22" s="19">
        <v>40095</v>
      </c>
      <c r="B22" s="3"/>
      <c r="C22" s="9">
        <v>-5.5</v>
      </c>
      <c r="D22" s="347" t="s">
        <v>6</v>
      </c>
      <c r="E22" s="347"/>
    </row>
    <row r="23" spans="1:5" ht="12.75">
      <c r="A23" s="20">
        <v>40096</v>
      </c>
      <c r="B23" s="3"/>
      <c r="C23" s="9"/>
      <c r="D23" s="347"/>
      <c r="E23" s="347"/>
    </row>
    <row r="24" spans="1:5" ht="12.75">
      <c r="A24" s="20">
        <v>40097</v>
      </c>
      <c r="B24" s="3"/>
      <c r="C24" s="9"/>
      <c r="D24" s="347"/>
      <c r="E24" s="347"/>
    </row>
    <row r="25" spans="1:5" ht="12.75">
      <c r="A25" s="19">
        <v>40098</v>
      </c>
      <c r="B25" s="3"/>
      <c r="C25" s="9">
        <v>-3.3</v>
      </c>
      <c r="D25" s="347" t="s">
        <v>6</v>
      </c>
      <c r="E25" s="347"/>
    </row>
    <row r="26" spans="1:5" ht="12.75">
      <c r="A26" s="19">
        <v>40099</v>
      </c>
      <c r="B26" s="3"/>
      <c r="C26" s="9">
        <v>-3.3</v>
      </c>
      <c r="D26" s="347" t="s">
        <v>6</v>
      </c>
      <c r="E26" s="347"/>
    </row>
    <row r="27" spans="1:5" ht="12.75">
      <c r="A27" s="19">
        <v>40099</v>
      </c>
      <c r="B27" s="3"/>
      <c r="C27" s="9">
        <v>-112.34</v>
      </c>
      <c r="D27" s="347" t="s">
        <v>23</v>
      </c>
      <c r="E27" s="347"/>
    </row>
    <row r="28" spans="1:5" ht="12.75">
      <c r="A28" s="19">
        <v>40100</v>
      </c>
      <c r="B28" s="3"/>
      <c r="C28" s="9">
        <v>-3.3</v>
      </c>
      <c r="D28" s="347" t="s">
        <v>6</v>
      </c>
      <c r="E28" s="347"/>
    </row>
    <row r="29" spans="1:5" ht="12.75">
      <c r="A29" s="19">
        <v>40101</v>
      </c>
      <c r="B29" s="3"/>
      <c r="C29" s="9">
        <v>-3.3</v>
      </c>
      <c r="D29" s="347" t="s">
        <v>6</v>
      </c>
      <c r="E29" s="347"/>
    </row>
    <row r="30" spans="1:5" ht="12.75">
      <c r="A30" s="19">
        <v>40102</v>
      </c>
      <c r="B30" s="3"/>
      <c r="C30" s="9">
        <v>-3.3</v>
      </c>
      <c r="D30" s="347" t="s">
        <v>6</v>
      </c>
      <c r="E30" s="347"/>
    </row>
    <row r="31" spans="1:5" ht="12.75">
      <c r="A31" s="19">
        <v>40102</v>
      </c>
      <c r="B31" s="3"/>
      <c r="C31" s="9">
        <v>-5.5</v>
      </c>
      <c r="D31" s="347" t="s">
        <v>6</v>
      </c>
      <c r="E31" s="347"/>
    </row>
    <row r="32" spans="1:5" ht="12.75">
      <c r="A32" s="20">
        <v>40103</v>
      </c>
      <c r="B32" s="3"/>
      <c r="C32" s="9"/>
      <c r="D32" s="347"/>
      <c r="E32" s="347"/>
    </row>
    <row r="33" spans="1:5" ht="12.75">
      <c r="A33" s="20">
        <v>40104</v>
      </c>
      <c r="B33" s="3"/>
      <c r="C33" s="9"/>
      <c r="D33" s="347"/>
      <c r="E33" s="347"/>
    </row>
    <row r="34" spans="1:5" ht="12.75">
      <c r="A34" s="19">
        <v>40105</v>
      </c>
      <c r="B34" s="3"/>
      <c r="C34" s="9">
        <v>-3.3</v>
      </c>
      <c r="D34" s="347" t="s">
        <v>6</v>
      </c>
      <c r="E34" s="347"/>
    </row>
    <row r="35" spans="1:5" ht="12.75">
      <c r="A35" s="19">
        <v>40105</v>
      </c>
      <c r="B35" s="3"/>
      <c r="C35" s="9">
        <v>-123</v>
      </c>
      <c r="D35" s="347" t="s">
        <v>24</v>
      </c>
      <c r="E35" s="347"/>
    </row>
    <row r="36" spans="1:5" ht="12.75">
      <c r="A36" s="19">
        <v>40106</v>
      </c>
      <c r="B36" s="3"/>
      <c r="C36" s="9">
        <v>-3.3</v>
      </c>
      <c r="D36" s="347" t="s">
        <v>6</v>
      </c>
      <c r="E36" s="347"/>
    </row>
    <row r="37" spans="1:5" ht="12.75">
      <c r="A37" s="19">
        <v>40106</v>
      </c>
      <c r="B37" s="3"/>
      <c r="C37" s="9">
        <v>-85.04</v>
      </c>
      <c r="D37" s="347" t="s">
        <v>25</v>
      </c>
      <c r="E37" s="347"/>
    </row>
    <row r="38" spans="1:5" ht="12.75">
      <c r="A38" s="19">
        <v>40107</v>
      </c>
      <c r="B38" s="3"/>
      <c r="C38" s="9">
        <v>-3.3</v>
      </c>
      <c r="D38" s="347" t="s">
        <v>6</v>
      </c>
      <c r="E38" s="347"/>
    </row>
    <row r="39" spans="1:5" ht="12.75">
      <c r="A39" s="19">
        <v>40108</v>
      </c>
      <c r="B39" s="3"/>
      <c r="C39" s="9">
        <v>-3.3</v>
      </c>
      <c r="D39" s="347" t="s">
        <v>6</v>
      </c>
      <c r="E39" s="347"/>
    </row>
    <row r="40" spans="1:5" ht="12.75">
      <c r="A40" s="19">
        <v>40108</v>
      </c>
      <c r="B40" s="8">
        <v>2000</v>
      </c>
      <c r="C40" s="8">
        <v>2000</v>
      </c>
      <c r="D40" s="347" t="s">
        <v>17</v>
      </c>
      <c r="E40" s="347"/>
    </row>
    <row r="41" spans="1:5" ht="12.75">
      <c r="A41" s="19">
        <v>40108</v>
      </c>
      <c r="B41" s="3"/>
      <c r="C41" s="9">
        <v>-2</v>
      </c>
      <c r="D41" s="347" t="s">
        <v>26</v>
      </c>
      <c r="E41" s="347"/>
    </row>
    <row r="42" spans="1:5" ht="12.75">
      <c r="A42" s="19">
        <v>40108</v>
      </c>
      <c r="B42" s="3"/>
      <c r="C42" s="9">
        <v>-798</v>
      </c>
      <c r="D42" s="347" t="s">
        <v>27</v>
      </c>
      <c r="E42" s="347"/>
    </row>
    <row r="43" spans="1:5" ht="12.75">
      <c r="A43" s="19">
        <v>40109</v>
      </c>
      <c r="B43" s="3"/>
      <c r="C43" s="9">
        <v>-3.3</v>
      </c>
      <c r="D43" s="347" t="s">
        <v>6</v>
      </c>
      <c r="E43" s="347"/>
    </row>
    <row r="44" spans="1:5" ht="12.75">
      <c r="A44" s="19">
        <v>40109</v>
      </c>
      <c r="B44" s="3"/>
      <c r="C44" s="9">
        <v>-5.5</v>
      </c>
      <c r="D44" s="347" t="s">
        <v>6</v>
      </c>
      <c r="E44" s="347"/>
    </row>
    <row r="45" spans="1:5" ht="12.75">
      <c r="A45" s="19">
        <v>40109</v>
      </c>
      <c r="B45" s="3"/>
      <c r="C45" s="9">
        <v>-24</v>
      </c>
      <c r="D45" s="347" t="s">
        <v>28</v>
      </c>
      <c r="E45" s="347"/>
    </row>
    <row r="46" spans="1:5" ht="12.75">
      <c r="A46" s="19">
        <v>40109</v>
      </c>
      <c r="B46" s="3"/>
      <c r="C46" s="9">
        <v>-51</v>
      </c>
      <c r="D46" s="347" t="s">
        <v>29</v>
      </c>
      <c r="E46" s="347"/>
    </row>
    <row r="47" spans="1:5" ht="12.75">
      <c r="A47" s="19">
        <v>40109</v>
      </c>
      <c r="B47" s="3"/>
      <c r="C47" s="9">
        <v>-22</v>
      </c>
      <c r="D47" s="347" t="s">
        <v>30</v>
      </c>
      <c r="E47" s="347"/>
    </row>
    <row r="48" spans="1:5" ht="12.75">
      <c r="A48" s="19">
        <v>40109</v>
      </c>
      <c r="B48" s="3"/>
      <c r="C48" s="9">
        <v>-329</v>
      </c>
      <c r="D48" s="347" t="s">
        <v>31</v>
      </c>
      <c r="E48" s="347"/>
    </row>
    <row r="49" spans="1:5" ht="12.75">
      <c r="A49" s="20">
        <v>40110</v>
      </c>
      <c r="B49" s="8"/>
      <c r="C49" s="9"/>
      <c r="D49" s="347"/>
      <c r="E49" s="347"/>
    </row>
    <row r="50" spans="1:5" ht="12.75">
      <c r="A50" s="20">
        <v>40111</v>
      </c>
      <c r="B50" s="8"/>
      <c r="C50" s="9"/>
      <c r="D50" s="347"/>
      <c r="E50" s="347"/>
    </row>
    <row r="51" spans="1:5" ht="12.75">
      <c r="A51" s="19">
        <v>40112</v>
      </c>
      <c r="B51" s="8"/>
      <c r="C51" s="9">
        <v>-3.3</v>
      </c>
      <c r="D51" s="347" t="s">
        <v>6</v>
      </c>
      <c r="E51" s="347"/>
    </row>
    <row r="52" spans="1:5" ht="12.75">
      <c r="A52" s="19">
        <v>40113</v>
      </c>
      <c r="B52" s="8"/>
      <c r="C52" s="9">
        <v>-3.3</v>
      </c>
      <c r="D52" s="347" t="s">
        <v>6</v>
      </c>
      <c r="E52" s="347"/>
    </row>
    <row r="53" spans="1:5" ht="12.75">
      <c r="A53" s="19">
        <v>40113</v>
      </c>
      <c r="B53" s="8"/>
      <c r="C53" s="9">
        <v>-469</v>
      </c>
      <c r="D53" s="347" t="s">
        <v>32</v>
      </c>
      <c r="E53" s="347"/>
    </row>
    <row r="54" spans="1:5" ht="12.75">
      <c r="A54" s="19">
        <v>40114</v>
      </c>
      <c r="B54" s="8"/>
      <c r="C54" s="13">
        <v>-3.3</v>
      </c>
      <c r="D54" s="347" t="s">
        <v>6</v>
      </c>
      <c r="E54" s="347"/>
    </row>
    <row r="55" spans="1:5" ht="12.75">
      <c r="A55" s="19">
        <v>40115</v>
      </c>
      <c r="B55" s="8"/>
      <c r="C55" s="9">
        <v>-3.3</v>
      </c>
      <c r="D55" s="347" t="s">
        <v>6</v>
      </c>
      <c r="E55" s="347"/>
    </row>
    <row r="56" spans="1:5" ht="12.75">
      <c r="A56" s="19">
        <v>40116</v>
      </c>
      <c r="B56" s="8"/>
      <c r="C56" s="9">
        <v>-3.3</v>
      </c>
      <c r="D56" s="347" t="s">
        <v>6</v>
      </c>
      <c r="E56" s="347"/>
    </row>
    <row r="57" spans="1:5" ht="12.75">
      <c r="A57" s="19">
        <v>40116</v>
      </c>
      <c r="B57" s="3"/>
      <c r="C57" s="9">
        <v>-5.5</v>
      </c>
      <c r="D57" s="347" t="s">
        <v>6</v>
      </c>
      <c r="E57" s="347"/>
    </row>
    <row r="58" spans="1:5" ht="12.75">
      <c r="A58" s="19">
        <v>40116</v>
      </c>
      <c r="B58" s="3"/>
      <c r="C58" s="9">
        <v>-8.7</v>
      </c>
      <c r="D58" s="347" t="s">
        <v>24</v>
      </c>
      <c r="E58" s="347"/>
    </row>
    <row r="59" spans="1:5" ht="12.75">
      <c r="A59" s="19">
        <v>40116</v>
      </c>
      <c r="B59" s="3"/>
      <c r="C59" s="9">
        <v>-5.35</v>
      </c>
      <c r="D59" s="347" t="s">
        <v>21</v>
      </c>
      <c r="E59" s="347"/>
    </row>
    <row r="60" spans="1:5" ht="12.75">
      <c r="A60" s="20">
        <v>40117</v>
      </c>
      <c r="B60" s="3"/>
      <c r="C60" s="13"/>
      <c r="D60" s="347"/>
      <c r="E60" s="347"/>
    </row>
    <row r="61" spans="1:5" ht="12.75">
      <c r="A61" s="19"/>
      <c r="B61" s="8"/>
      <c r="C61" s="9"/>
      <c r="D61" s="347"/>
      <c r="E61" s="347"/>
    </row>
    <row r="62" spans="1:5" ht="12.75">
      <c r="A62" s="19"/>
      <c r="B62" s="8"/>
      <c r="C62" s="13"/>
      <c r="D62" s="347"/>
      <c r="E62" s="347"/>
    </row>
    <row r="63" spans="1:5" ht="12.75">
      <c r="A63" s="11"/>
      <c r="B63" s="5"/>
      <c r="C63" s="4"/>
      <c r="D63" s="347"/>
      <c r="E63" s="347"/>
    </row>
    <row r="64" spans="1:5" ht="15.75">
      <c r="A64" s="3" t="s">
        <v>57</v>
      </c>
      <c r="B64" s="5"/>
      <c r="C64" s="21">
        <f>B4+SUM(C6:C63)</f>
        <v>775.6300000000007</v>
      </c>
      <c r="D64" s="347"/>
      <c r="E64" s="347"/>
    </row>
    <row r="65" spans="1:5" ht="12.75">
      <c r="A65" s="3" t="s">
        <v>58</v>
      </c>
      <c r="B65" s="5"/>
      <c r="C65" s="22">
        <f>+C64+E3</f>
        <v>831.6300000000007</v>
      </c>
      <c r="D65" s="347"/>
      <c r="E65" s="347"/>
    </row>
    <row r="66" ht="12.75">
      <c r="C66" s="6"/>
    </row>
    <row r="67" ht="12.75">
      <c r="C67" s="6"/>
    </row>
  </sheetData>
  <sheetProtection/>
  <mergeCells count="63">
    <mergeCell ref="D62:E62"/>
    <mergeCell ref="D54:E54"/>
    <mergeCell ref="D55:E55"/>
    <mergeCell ref="D63:E63"/>
    <mergeCell ref="D64:E64"/>
    <mergeCell ref="D65:E65"/>
    <mergeCell ref="D57:E57"/>
    <mergeCell ref="D58:E58"/>
    <mergeCell ref="D59:E59"/>
    <mergeCell ref="D60:E60"/>
    <mergeCell ref="D61:E61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38:E38"/>
    <mergeCell ref="D39:E39"/>
    <mergeCell ref="D40:E40"/>
    <mergeCell ref="D41:E41"/>
    <mergeCell ref="D42:E42"/>
    <mergeCell ref="D43:E43"/>
    <mergeCell ref="D28:E28"/>
    <mergeCell ref="D29:E29"/>
    <mergeCell ref="D30:E30"/>
    <mergeCell ref="D31:E31"/>
    <mergeCell ref="D44:E44"/>
    <mergeCell ref="D33:E33"/>
    <mergeCell ref="D34:E34"/>
    <mergeCell ref="D35:E35"/>
    <mergeCell ref="D36:E36"/>
    <mergeCell ref="D37:E37"/>
    <mergeCell ref="D18:E18"/>
    <mergeCell ref="D19:E19"/>
    <mergeCell ref="D32:E32"/>
    <mergeCell ref="D21:E21"/>
    <mergeCell ref="D22:E22"/>
    <mergeCell ref="D23:E23"/>
    <mergeCell ref="D24:E24"/>
    <mergeCell ref="D25:E25"/>
    <mergeCell ref="D26:E26"/>
    <mergeCell ref="D27:E27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8:E8"/>
    <mergeCell ref="B3:C3"/>
    <mergeCell ref="B4:C4"/>
    <mergeCell ref="D5:E5"/>
    <mergeCell ref="D6:E6"/>
    <mergeCell ref="D7:E7"/>
  </mergeCells>
  <conditionalFormatting sqref="C7:C59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zoomScalePageLayoutView="0" workbookViewId="0" topLeftCell="A25">
      <selection activeCell="A44" sqref="A44:IV45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58.421875" style="16" customWidth="1"/>
    <col min="5" max="5" width="18.2812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473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'Dicembre ''11'!C46</f>
        <v>1016.9300000000007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5" ht="12.75">
      <c r="A5" s="11">
        <v>40909</v>
      </c>
      <c r="B5" s="3"/>
      <c r="C5" s="3"/>
      <c r="D5" s="30"/>
      <c r="E5" s="116"/>
    </row>
    <row r="6" spans="1:6" ht="12.75">
      <c r="A6" s="11">
        <v>40910</v>
      </c>
      <c r="B6" s="3"/>
      <c r="C6" s="3">
        <v>-18.15</v>
      </c>
      <c r="D6" s="30" t="s">
        <v>497</v>
      </c>
      <c r="E6" s="80"/>
      <c r="F6" s="73"/>
    </row>
    <row r="7" spans="1:7" ht="12.75">
      <c r="A7" s="11">
        <v>40911</v>
      </c>
      <c r="B7" s="3"/>
      <c r="C7" s="39">
        <v>-100</v>
      </c>
      <c r="D7" s="30" t="s">
        <v>474</v>
      </c>
      <c r="E7" s="30"/>
      <c r="F7" s="73"/>
      <c r="G7" s="73"/>
    </row>
    <row r="8" spans="1:7" ht="12.75">
      <c r="A8" s="11">
        <v>40912</v>
      </c>
      <c r="B8" s="3"/>
      <c r="C8" s="3"/>
      <c r="D8" s="30"/>
      <c r="E8" s="30"/>
      <c r="F8" s="73"/>
      <c r="G8" s="73"/>
    </row>
    <row r="9" spans="1:7" ht="12.75">
      <c r="A9" s="11">
        <v>40913</v>
      </c>
      <c r="B9" s="70"/>
      <c r="C9" s="39"/>
      <c r="D9" s="30"/>
      <c r="E9" s="30"/>
      <c r="F9" s="73"/>
      <c r="G9" s="73"/>
    </row>
    <row r="10" spans="1:7" ht="12.75">
      <c r="A10" s="11">
        <v>40914</v>
      </c>
      <c r="B10" s="70"/>
      <c r="C10" s="39"/>
      <c r="D10" s="30"/>
      <c r="E10" s="30"/>
      <c r="F10" s="73"/>
      <c r="G10" s="73"/>
    </row>
    <row r="11" spans="1:7" ht="12.75">
      <c r="A11" s="11">
        <v>40915</v>
      </c>
      <c r="B11" s="70"/>
      <c r="C11" s="39"/>
      <c r="D11" s="30"/>
      <c r="E11" s="30"/>
      <c r="F11" s="73"/>
      <c r="G11" s="73"/>
    </row>
    <row r="12" spans="1:7" ht="12.75">
      <c r="A12" s="11">
        <v>40916</v>
      </c>
      <c r="B12" s="70"/>
      <c r="C12" s="39"/>
      <c r="D12" s="30"/>
      <c r="E12" s="30"/>
      <c r="F12" s="73"/>
      <c r="G12" s="73"/>
    </row>
    <row r="13" spans="1:7" ht="12.75">
      <c r="A13" s="11">
        <v>40917</v>
      </c>
      <c r="B13" s="70"/>
      <c r="C13" s="39"/>
      <c r="D13" s="30"/>
      <c r="E13" s="30"/>
      <c r="F13" s="73"/>
      <c r="G13" s="73"/>
    </row>
    <row r="14" spans="1:7" ht="12.75">
      <c r="A14" s="11">
        <v>40918</v>
      </c>
      <c r="B14" s="70"/>
      <c r="C14" s="39">
        <v>-349.5</v>
      </c>
      <c r="D14" s="38" t="s">
        <v>475</v>
      </c>
      <c r="E14" s="30"/>
      <c r="G14" s="73"/>
    </row>
    <row r="15" spans="1:5" ht="12.75">
      <c r="A15" s="11">
        <v>40919</v>
      </c>
      <c r="B15" s="3"/>
      <c r="C15" s="39">
        <v>-40.29</v>
      </c>
      <c r="D15" s="30" t="s">
        <v>482</v>
      </c>
      <c r="E15" s="84"/>
    </row>
    <row r="16" spans="1:5" ht="12.75">
      <c r="A16" s="11">
        <v>40920</v>
      </c>
      <c r="B16" s="3"/>
      <c r="C16" s="39"/>
      <c r="D16" s="30"/>
      <c r="E16" s="30"/>
    </row>
    <row r="17" spans="1:5" ht="12.75">
      <c r="A17" s="11">
        <v>40921</v>
      </c>
      <c r="B17" s="3"/>
      <c r="C17" s="39">
        <v>-10</v>
      </c>
      <c r="D17" s="38" t="s">
        <v>483</v>
      </c>
      <c r="E17" s="30"/>
    </row>
    <row r="18" spans="1:5" ht="12.75">
      <c r="A18" s="11">
        <v>40921</v>
      </c>
      <c r="B18" s="3"/>
      <c r="C18" s="39">
        <v>-40.29</v>
      </c>
      <c r="D18" s="30" t="s">
        <v>484</v>
      </c>
      <c r="E18" s="30"/>
    </row>
    <row r="19" spans="1:5" ht="12.75">
      <c r="A19" s="11">
        <v>40922</v>
      </c>
      <c r="B19" s="3"/>
      <c r="C19" s="39"/>
      <c r="D19" s="77"/>
      <c r="E19" s="30"/>
    </row>
    <row r="20" spans="1:6" ht="12.75">
      <c r="A20" s="11">
        <v>40923</v>
      </c>
      <c r="B20" s="3"/>
      <c r="C20" s="39"/>
      <c r="D20" s="77"/>
      <c r="E20" s="30"/>
      <c r="F20" s="73"/>
    </row>
    <row r="21" spans="1:5" ht="12.75">
      <c r="A21" s="11">
        <v>40924</v>
      </c>
      <c r="B21" s="3"/>
      <c r="C21" s="39">
        <v>-265</v>
      </c>
      <c r="D21" s="30" t="s">
        <v>485</v>
      </c>
      <c r="E21" s="30"/>
    </row>
    <row r="22" spans="1:5" ht="12.75">
      <c r="A22" s="11">
        <v>40925</v>
      </c>
      <c r="B22" s="3"/>
      <c r="C22" s="39"/>
      <c r="D22" s="30"/>
      <c r="E22" s="80"/>
    </row>
    <row r="23" spans="1:5" ht="12.75">
      <c r="A23" s="11">
        <v>40926</v>
      </c>
      <c r="B23" s="3"/>
      <c r="C23" s="39"/>
      <c r="D23" s="30"/>
      <c r="E23" s="80"/>
    </row>
    <row r="24" spans="1:6" ht="12.75">
      <c r="A24" s="11">
        <v>40927</v>
      </c>
      <c r="B24" s="3"/>
      <c r="C24" s="39">
        <v>-3.8</v>
      </c>
      <c r="D24" s="38" t="s">
        <v>486</v>
      </c>
      <c r="E24" s="80"/>
      <c r="F24" s="117"/>
    </row>
    <row r="25" spans="1:6" ht="12.75">
      <c r="A25" s="11">
        <v>40928</v>
      </c>
      <c r="B25" s="3"/>
      <c r="C25" s="39"/>
      <c r="D25" s="30"/>
      <c r="E25" s="80"/>
      <c r="F25" s="117"/>
    </row>
    <row r="26" spans="1:5" ht="12.75">
      <c r="A26" s="11">
        <v>40929</v>
      </c>
      <c r="B26" s="3"/>
      <c r="C26" s="39"/>
      <c r="D26" s="30"/>
      <c r="E26" s="80"/>
    </row>
    <row r="27" spans="1:5" ht="12.75">
      <c r="A27" s="11">
        <v>40930</v>
      </c>
      <c r="B27" s="3"/>
      <c r="C27" s="39"/>
      <c r="D27" s="30"/>
      <c r="E27" s="80"/>
    </row>
    <row r="28" spans="1:5" ht="12.75">
      <c r="A28" s="11">
        <v>40931</v>
      </c>
      <c r="B28" s="3"/>
      <c r="C28" s="39">
        <v>-35</v>
      </c>
      <c r="D28" s="30" t="s">
        <v>487</v>
      </c>
      <c r="E28" s="80"/>
    </row>
    <row r="29" spans="1:5" ht="12.75">
      <c r="A29" s="11">
        <v>40932</v>
      </c>
      <c r="B29" s="3"/>
      <c r="C29" s="39">
        <v>-8.45</v>
      </c>
      <c r="D29" s="30" t="s">
        <v>488</v>
      </c>
      <c r="E29" s="80"/>
    </row>
    <row r="30" spans="1:5" ht="12.75">
      <c r="A30" s="11">
        <v>40932</v>
      </c>
      <c r="B30" s="3"/>
      <c r="C30" s="39">
        <v>-23</v>
      </c>
      <c r="D30" s="30" t="s">
        <v>489</v>
      </c>
      <c r="E30" s="80"/>
    </row>
    <row r="31" spans="1:5" ht="12.75">
      <c r="A31" s="11">
        <v>40932</v>
      </c>
      <c r="B31" s="3"/>
      <c r="C31" s="39">
        <v>-85</v>
      </c>
      <c r="D31" s="30" t="s">
        <v>490</v>
      </c>
      <c r="E31" s="80"/>
    </row>
    <row r="32" spans="1:5" ht="12.75">
      <c r="A32" s="11">
        <v>40933</v>
      </c>
      <c r="B32" s="3">
        <v>1000</v>
      </c>
      <c r="C32" s="39"/>
      <c r="D32" s="30" t="s">
        <v>202</v>
      </c>
      <c r="E32" s="80"/>
    </row>
    <row r="33" spans="1:5" ht="12.75">
      <c r="A33" s="11">
        <v>40933</v>
      </c>
      <c r="B33" s="3"/>
      <c r="C33" s="39">
        <v>-146.2</v>
      </c>
      <c r="D33" s="30" t="s">
        <v>491</v>
      </c>
      <c r="E33" s="80"/>
    </row>
    <row r="34" spans="1:5" ht="12.75">
      <c r="A34" s="11">
        <v>40933</v>
      </c>
      <c r="B34" s="3"/>
      <c r="C34" s="39">
        <v>-97.72</v>
      </c>
      <c r="D34" s="30" t="s">
        <v>307</v>
      </c>
      <c r="E34" s="80"/>
    </row>
    <row r="35" spans="1:5" ht="12.75">
      <c r="A35" s="11">
        <v>40933</v>
      </c>
      <c r="B35" s="3"/>
      <c r="C35" s="39">
        <v>-10</v>
      </c>
      <c r="D35" s="30" t="s">
        <v>492</v>
      </c>
      <c r="E35" s="80"/>
    </row>
    <row r="36" spans="1:5" ht="12.75">
      <c r="A36" s="11">
        <v>40934</v>
      </c>
      <c r="B36" s="3"/>
      <c r="C36" s="39"/>
      <c r="D36" s="30"/>
      <c r="E36" s="80"/>
    </row>
    <row r="37" spans="1:5" ht="12.75">
      <c r="A37" s="11">
        <v>40935</v>
      </c>
      <c r="B37" s="3"/>
      <c r="C37" s="39"/>
      <c r="D37" s="77"/>
      <c r="E37" s="80"/>
    </row>
    <row r="38" spans="1:5" ht="12.75">
      <c r="A38" s="11">
        <v>40936</v>
      </c>
      <c r="B38" s="3"/>
      <c r="C38" s="39"/>
      <c r="D38" s="77"/>
      <c r="E38" s="80"/>
    </row>
    <row r="39" spans="1:6" ht="12.75">
      <c r="A39" s="11">
        <v>40937</v>
      </c>
      <c r="B39" s="3"/>
      <c r="C39" s="39"/>
      <c r="D39" s="30"/>
      <c r="E39" s="80"/>
      <c r="F39" s="117"/>
    </row>
    <row r="40" spans="1:5" ht="12.75">
      <c r="A40" s="11">
        <v>40938</v>
      </c>
      <c r="B40" s="3"/>
      <c r="C40" s="39"/>
      <c r="D40" s="30"/>
      <c r="E40" s="80"/>
    </row>
    <row r="41" spans="1:5" ht="12.75">
      <c r="A41" s="11">
        <v>40939</v>
      </c>
      <c r="B41" s="3"/>
      <c r="C41" s="39"/>
      <c r="D41" s="30"/>
      <c r="E41" s="80"/>
    </row>
    <row r="42" spans="1:7" ht="15.75">
      <c r="A42" s="3" t="s">
        <v>57</v>
      </c>
      <c r="B42" s="21"/>
      <c r="C42" s="118">
        <f>B3+B5+SUM(C6:C41)+B32</f>
        <v>784.5300000000007</v>
      </c>
      <c r="D42" s="348"/>
      <c r="E42" s="348"/>
      <c r="G42" s="27"/>
    </row>
    <row r="43" spans="5:8" ht="13.5" customHeight="1">
      <c r="E43" s="73"/>
      <c r="H43" s="26"/>
    </row>
    <row r="44" spans="3:8" s="27" customFormat="1" ht="12.75">
      <c r="C44" s="83"/>
      <c r="D44" s="83"/>
      <c r="H44" s="83"/>
    </row>
    <row r="45" spans="2:4" s="27" customFormat="1" ht="12.75">
      <c r="B45" s="6"/>
      <c r="C45" s="14"/>
      <c r="D45" s="83"/>
    </row>
    <row r="46" spans="1:6" ht="12.75">
      <c r="A46" s="42"/>
      <c r="B46" s="42"/>
      <c r="D46" s="26"/>
      <c r="E46" s="73"/>
      <c r="F46" s="73"/>
    </row>
    <row r="47" spans="5:8" ht="12.75">
      <c r="E47" s="73"/>
      <c r="F47" s="73"/>
      <c r="H47" s="73"/>
    </row>
    <row r="48" spans="5:8" ht="12.75">
      <c r="E48" s="78"/>
      <c r="H48" s="73"/>
    </row>
    <row r="49" spans="1:8" ht="12.75">
      <c r="A49" s="64" t="s">
        <v>168</v>
      </c>
      <c r="B49" s="65"/>
      <c r="C49" s="91" t="s">
        <v>172</v>
      </c>
      <c r="D49" s="92" t="s">
        <v>1</v>
      </c>
      <c r="E49" s="92" t="s">
        <v>169</v>
      </c>
      <c r="G49" s="26"/>
      <c r="H49" s="26"/>
    </row>
    <row r="50" spans="1:8" ht="12.75">
      <c r="A50" s="46"/>
      <c r="B50" s="93"/>
      <c r="C50" s="94"/>
      <c r="D50" s="95"/>
      <c r="E50" s="96"/>
      <c r="G50" s="26"/>
      <c r="H50" s="74"/>
    </row>
    <row r="51" spans="1:8" ht="12.75">
      <c r="A51" s="46" t="s">
        <v>170</v>
      </c>
      <c r="B51" s="97" t="s">
        <v>0</v>
      </c>
      <c r="C51" s="98">
        <v>290</v>
      </c>
      <c r="D51" s="69">
        <v>2009</v>
      </c>
      <c r="E51" s="99"/>
      <c r="H51" s="26"/>
    </row>
    <row r="52" spans="1:8" ht="12.75">
      <c r="A52" s="100"/>
      <c r="B52" s="97" t="s">
        <v>171</v>
      </c>
      <c r="C52" s="98">
        <v>50</v>
      </c>
      <c r="D52" s="67" t="s">
        <v>476</v>
      </c>
      <c r="E52" s="104" t="s">
        <v>480</v>
      </c>
      <c r="H52" s="26"/>
    </row>
    <row r="53" spans="1:8" ht="12.75">
      <c r="A53" s="101"/>
      <c r="B53" s="107" t="s">
        <v>4</v>
      </c>
      <c r="C53" s="107">
        <f>C51+C52</f>
        <v>340</v>
      </c>
      <c r="D53" s="102"/>
      <c r="E53" s="103"/>
      <c r="H53" s="74"/>
    </row>
    <row r="54" spans="1:5" ht="12.75">
      <c r="A54" s="46"/>
      <c r="B54" s="93"/>
      <c r="C54" s="94"/>
      <c r="D54" s="95"/>
      <c r="E54" s="96"/>
    </row>
    <row r="55" spans="1:5" ht="12.75">
      <c r="A55" s="46" t="s">
        <v>174</v>
      </c>
      <c r="B55" s="97" t="s">
        <v>0</v>
      </c>
      <c r="C55" s="98">
        <v>40</v>
      </c>
      <c r="D55" s="67" t="s">
        <v>253</v>
      </c>
      <c r="E55" s="104" t="s">
        <v>182</v>
      </c>
    </row>
    <row r="56" spans="1:5" ht="12.75">
      <c r="A56" s="100"/>
      <c r="B56" s="97" t="s">
        <v>171</v>
      </c>
      <c r="C56" s="98">
        <v>35.6</v>
      </c>
      <c r="D56" s="67" t="s">
        <v>252</v>
      </c>
      <c r="E56" s="99"/>
    </row>
    <row r="57" spans="1:6" ht="51">
      <c r="A57" s="107" t="s">
        <v>616</v>
      </c>
      <c r="B57" s="107" t="s">
        <v>4</v>
      </c>
      <c r="C57" s="107">
        <f>C55-C56</f>
        <v>4.399999999999999</v>
      </c>
      <c r="D57" s="81" t="s">
        <v>282</v>
      </c>
      <c r="E57" s="103"/>
      <c r="F57" s="108" t="s">
        <v>460</v>
      </c>
    </row>
    <row r="58" spans="1:5" ht="12.75">
      <c r="A58" s="46"/>
      <c r="B58" s="93"/>
      <c r="C58" s="94"/>
      <c r="D58" s="95"/>
      <c r="E58" s="96"/>
    </row>
    <row r="59" spans="1:5" ht="12.75">
      <c r="A59" s="46" t="s">
        <v>175</v>
      </c>
      <c r="B59" s="97" t="s">
        <v>0</v>
      </c>
      <c r="C59" s="98">
        <v>35.9</v>
      </c>
      <c r="D59" s="68" t="s">
        <v>180</v>
      </c>
      <c r="E59" s="104" t="s">
        <v>148</v>
      </c>
    </row>
    <row r="60" spans="1:5" ht="12.75">
      <c r="A60" s="100"/>
      <c r="B60" s="97" t="s">
        <v>171</v>
      </c>
      <c r="C60" s="98">
        <v>0</v>
      </c>
      <c r="D60" s="69"/>
      <c r="E60" s="99"/>
    </row>
    <row r="61" spans="1:5" ht="12.75">
      <c r="A61" s="101"/>
      <c r="B61" s="107" t="s">
        <v>4</v>
      </c>
      <c r="C61" s="107">
        <f>C59-C60</f>
        <v>35.9</v>
      </c>
      <c r="D61" s="102"/>
      <c r="E61" s="103"/>
    </row>
    <row r="62" spans="1:5" ht="12.75">
      <c r="A62" s="46"/>
      <c r="B62" s="93"/>
      <c r="C62" s="94"/>
      <c r="D62" s="95"/>
      <c r="E62" s="96"/>
    </row>
    <row r="63" spans="1:5" ht="12.75">
      <c r="A63" s="46" t="s">
        <v>173</v>
      </c>
      <c r="B63" s="97" t="s">
        <v>0</v>
      </c>
      <c r="C63" s="98">
        <v>146</v>
      </c>
      <c r="D63" s="67" t="s">
        <v>181</v>
      </c>
      <c r="E63" s="105" t="s">
        <v>148</v>
      </c>
    </row>
    <row r="64" spans="1:5" ht="12.75">
      <c r="A64" s="100"/>
      <c r="B64" s="97" t="s">
        <v>171</v>
      </c>
      <c r="C64" s="98">
        <v>14</v>
      </c>
      <c r="D64" s="67" t="s">
        <v>418</v>
      </c>
      <c r="E64" s="104" t="s">
        <v>182</v>
      </c>
    </row>
    <row r="65" spans="1:5" ht="12.75">
      <c r="A65" s="100"/>
      <c r="B65" s="97" t="s">
        <v>171</v>
      </c>
      <c r="C65" s="98">
        <v>51</v>
      </c>
      <c r="D65" s="67" t="s">
        <v>417</v>
      </c>
      <c r="E65" s="104" t="s">
        <v>148</v>
      </c>
    </row>
    <row r="66" spans="1:5" ht="12.75">
      <c r="A66" s="100"/>
      <c r="B66" s="97" t="s">
        <v>171</v>
      </c>
      <c r="C66" s="98">
        <v>8</v>
      </c>
      <c r="D66" s="67" t="s">
        <v>416</v>
      </c>
      <c r="E66" s="104" t="s">
        <v>420</v>
      </c>
    </row>
    <row r="67" spans="1:5" ht="12.75">
      <c r="A67" s="100"/>
      <c r="B67" s="97" t="s">
        <v>171</v>
      </c>
      <c r="C67" s="98">
        <v>219</v>
      </c>
      <c r="D67" s="67" t="s">
        <v>419</v>
      </c>
      <c r="E67" s="104" t="s">
        <v>148</v>
      </c>
    </row>
    <row r="68" spans="1:5" ht="12.75">
      <c r="A68" s="100"/>
      <c r="B68" s="97" t="s">
        <v>171</v>
      </c>
      <c r="C68" s="98">
        <v>126.25</v>
      </c>
      <c r="D68" s="67" t="s">
        <v>447</v>
      </c>
      <c r="E68" s="104" t="s">
        <v>148</v>
      </c>
    </row>
    <row r="69" spans="1:5" ht="12.75">
      <c r="A69" s="100"/>
      <c r="B69" s="97" t="s">
        <v>171</v>
      </c>
      <c r="C69" s="98">
        <v>500</v>
      </c>
      <c r="D69" s="67" t="s">
        <v>479</v>
      </c>
      <c r="E69" s="104" t="s">
        <v>443</v>
      </c>
    </row>
    <row r="70" spans="1:5" ht="12.75">
      <c r="A70" s="101"/>
      <c r="B70" s="107" t="s">
        <v>4</v>
      </c>
      <c r="C70" s="107">
        <f>C63+C64+C65+C66-C67+C68+C69</f>
        <v>626.25</v>
      </c>
      <c r="D70" s="102"/>
      <c r="E70" s="103"/>
    </row>
    <row r="71" spans="1:5" ht="12.75">
      <c r="A71" s="46"/>
      <c r="B71" s="93"/>
      <c r="C71" s="94"/>
      <c r="D71" s="95"/>
      <c r="E71" s="96"/>
    </row>
    <row r="72" spans="1:5" ht="12.75">
      <c r="A72" s="46" t="s">
        <v>184</v>
      </c>
      <c r="B72" s="97" t="s">
        <v>0</v>
      </c>
      <c r="C72" s="98">
        <v>170</v>
      </c>
      <c r="D72" s="67" t="s">
        <v>185</v>
      </c>
      <c r="E72" s="104" t="s">
        <v>182</v>
      </c>
    </row>
    <row r="73" spans="1:5" ht="12.75">
      <c r="A73" s="100"/>
      <c r="B73" s="97" t="s">
        <v>171</v>
      </c>
      <c r="C73" s="98">
        <v>0</v>
      </c>
      <c r="D73" s="69"/>
      <c r="E73" s="99"/>
    </row>
    <row r="74" spans="1:5" ht="12.75">
      <c r="A74" s="101"/>
      <c r="B74" s="107" t="s">
        <v>4</v>
      </c>
      <c r="C74" s="107">
        <f>C72-C73</f>
        <v>170</v>
      </c>
      <c r="D74" s="102"/>
      <c r="E74" s="103"/>
    </row>
    <row r="75" spans="1:5" ht="12.75">
      <c r="A75" s="46"/>
      <c r="B75" s="93"/>
      <c r="C75" s="94"/>
      <c r="D75" s="95"/>
      <c r="E75" s="96"/>
    </row>
    <row r="76" spans="1:5" ht="12.75">
      <c r="A76" s="46" t="s">
        <v>176</v>
      </c>
      <c r="B76" s="97" t="s">
        <v>0</v>
      </c>
      <c r="C76" s="98">
        <v>251</v>
      </c>
      <c r="D76" s="67" t="s">
        <v>255</v>
      </c>
      <c r="E76" s="105" t="s">
        <v>177</v>
      </c>
    </row>
    <row r="77" spans="1:5" ht="12.75">
      <c r="A77" s="100"/>
      <c r="B77" s="97" t="s">
        <v>171</v>
      </c>
      <c r="C77" s="98">
        <v>0</v>
      </c>
      <c r="D77" s="67" t="s">
        <v>256</v>
      </c>
      <c r="E77" s="99"/>
    </row>
    <row r="78" spans="1:5" ht="12.75">
      <c r="A78" s="101"/>
      <c r="B78" s="107" t="s">
        <v>4</v>
      </c>
      <c r="C78" s="107">
        <f>C76-C77</f>
        <v>251</v>
      </c>
      <c r="D78" s="102"/>
      <c r="E78" s="103"/>
    </row>
    <row r="79" spans="1:5" ht="12.75">
      <c r="A79" s="46"/>
      <c r="B79" s="93"/>
      <c r="C79" s="94"/>
      <c r="D79" s="95"/>
      <c r="E79" s="96"/>
    </row>
    <row r="80" spans="1:6" ht="25.5">
      <c r="A80" s="46" t="s">
        <v>194</v>
      </c>
      <c r="B80" s="97" t="s">
        <v>0</v>
      </c>
      <c r="C80" s="98">
        <v>4</v>
      </c>
      <c r="D80" s="67" t="s">
        <v>192</v>
      </c>
      <c r="E80" s="105" t="s">
        <v>193</v>
      </c>
      <c r="F80" s="108" t="s">
        <v>195</v>
      </c>
    </row>
    <row r="81" spans="1:5" ht="12.75">
      <c r="A81" s="100"/>
      <c r="B81" s="97" t="s">
        <v>171</v>
      </c>
      <c r="C81" s="98">
        <v>0</v>
      </c>
      <c r="D81" s="69"/>
      <c r="E81" s="99"/>
    </row>
    <row r="82" spans="1:5" ht="12.75">
      <c r="A82" s="101"/>
      <c r="B82" s="107" t="s">
        <v>4</v>
      </c>
      <c r="C82" s="107">
        <f>C80-C81</f>
        <v>4</v>
      </c>
      <c r="D82" s="102"/>
      <c r="E82" s="103"/>
    </row>
    <row r="83" spans="1:5" ht="12.75">
      <c r="A83" s="46"/>
      <c r="B83" s="93"/>
      <c r="C83" s="94"/>
      <c r="D83" s="95"/>
      <c r="E83" s="96"/>
    </row>
    <row r="84" spans="1:6" ht="25.5">
      <c r="A84" s="46" t="s">
        <v>173</v>
      </c>
      <c r="B84" s="97" t="s">
        <v>0</v>
      </c>
      <c r="C84" s="98">
        <v>8</v>
      </c>
      <c r="D84" s="67" t="s">
        <v>192</v>
      </c>
      <c r="E84" s="105" t="s">
        <v>193</v>
      </c>
      <c r="F84" s="108" t="s">
        <v>195</v>
      </c>
    </row>
    <row r="85" spans="1:5" ht="12.75">
      <c r="A85" s="100"/>
      <c r="B85" s="97" t="s">
        <v>171</v>
      </c>
      <c r="C85" s="98"/>
      <c r="D85" s="69"/>
      <c r="E85" s="99"/>
    </row>
    <row r="86" spans="1:5" ht="12.75">
      <c r="A86" s="101"/>
      <c r="B86" s="107" t="s">
        <v>4</v>
      </c>
      <c r="C86" s="107">
        <f>C84+C85</f>
        <v>8</v>
      </c>
      <c r="D86" s="102"/>
      <c r="E86" s="103"/>
    </row>
    <row r="87" spans="1:5" ht="12.75">
      <c r="A87" s="46"/>
      <c r="B87" s="93"/>
      <c r="C87" s="94"/>
      <c r="D87" s="95"/>
      <c r="E87" s="96"/>
    </row>
    <row r="88" spans="1:5" ht="25.5">
      <c r="A88" s="46" t="s">
        <v>216</v>
      </c>
      <c r="B88" s="97" t="s">
        <v>0</v>
      </c>
      <c r="C88" s="98">
        <v>44</v>
      </c>
      <c r="D88" s="75" t="s">
        <v>217</v>
      </c>
      <c r="E88" s="105" t="s">
        <v>218</v>
      </c>
    </row>
    <row r="89" spans="1:5" ht="12.75">
      <c r="A89" s="100"/>
      <c r="B89" s="97" t="s">
        <v>171</v>
      </c>
      <c r="C89" s="98">
        <v>0</v>
      </c>
      <c r="D89" s="69"/>
      <c r="E89" s="99"/>
    </row>
    <row r="90" spans="1:5" ht="12.75">
      <c r="A90" s="106"/>
      <c r="B90" s="107" t="s">
        <v>4</v>
      </c>
      <c r="C90" s="107">
        <f>C88-C89</f>
        <v>44</v>
      </c>
      <c r="D90" s="102"/>
      <c r="E90" s="103"/>
    </row>
    <row r="91" spans="1:5" ht="12.75">
      <c r="A91" s="46"/>
      <c r="B91" s="93"/>
      <c r="C91" s="94"/>
      <c r="D91" s="95"/>
      <c r="E91" s="96"/>
    </row>
    <row r="92" spans="1:5" ht="25.5">
      <c r="A92" s="46" t="s">
        <v>266</v>
      </c>
      <c r="B92" s="97" t="s">
        <v>0</v>
      </c>
      <c r="C92" s="98">
        <v>13000</v>
      </c>
      <c r="D92" s="75" t="s">
        <v>267</v>
      </c>
      <c r="E92" s="105" t="s">
        <v>268</v>
      </c>
    </row>
    <row r="93" spans="1:5" ht="12.75">
      <c r="A93" s="100"/>
      <c r="B93" s="97" t="s">
        <v>171</v>
      </c>
      <c r="C93" s="98">
        <v>13000</v>
      </c>
      <c r="D93" s="67" t="s">
        <v>481</v>
      </c>
      <c r="E93" s="99"/>
    </row>
    <row r="94" spans="1:5" ht="12.75">
      <c r="A94" s="106"/>
      <c r="B94" s="107" t="s">
        <v>4</v>
      </c>
      <c r="C94" s="107">
        <f>C92-C93</f>
        <v>0</v>
      </c>
      <c r="D94" s="102"/>
      <c r="E94" s="103"/>
    </row>
    <row r="95" spans="1:5" ht="12.75">
      <c r="A95" s="46"/>
      <c r="B95" s="93"/>
      <c r="C95" s="94"/>
      <c r="D95" s="95"/>
      <c r="E95" s="96"/>
    </row>
    <row r="96" spans="1:5" ht="38.25">
      <c r="A96" s="46" t="s">
        <v>392</v>
      </c>
      <c r="B96" s="97" t="s">
        <v>0</v>
      </c>
      <c r="C96" s="98">
        <f>21+35</f>
        <v>56</v>
      </c>
      <c r="D96" s="75" t="s">
        <v>394</v>
      </c>
      <c r="E96" s="105" t="s">
        <v>393</v>
      </c>
    </row>
    <row r="97" spans="1:5" ht="12.75">
      <c r="A97" s="100"/>
      <c r="B97" s="97" t="s">
        <v>171</v>
      </c>
      <c r="C97" s="98">
        <v>0</v>
      </c>
      <c r="D97" s="69"/>
      <c r="E97" s="99"/>
    </row>
    <row r="98" spans="1:5" ht="12.75">
      <c r="A98" s="106"/>
      <c r="B98" s="107" t="s">
        <v>4</v>
      </c>
      <c r="C98" s="107">
        <f>C96-C97</f>
        <v>56</v>
      </c>
      <c r="D98" s="102"/>
      <c r="E98" s="103"/>
    </row>
    <row r="99" spans="1:5" ht="12.75">
      <c r="A99" s="46"/>
      <c r="B99" s="93"/>
      <c r="C99" s="94"/>
      <c r="D99" s="95"/>
      <c r="E99" s="96"/>
    </row>
    <row r="100" spans="1:5" ht="25.5">
      <c r="A100" s="46" t="s">
        <v>395</v>
      </c>
      <c r="B100" s="97" t="s">
        <v>0</v>
      </c>
      <c r="C100" s="98">
        <v>7.9</v>
      </c>
      <c r="D100" s="75" t="s">
        <v>396</v>
      </c>
      <c r="E100" s="105" t="s">
        <v>397</v>
      </c>
    </row>
    <row r="101" spans="1:5" ht="12.75">
      <c r="A101" s="100"/>
      <c r="B101" s="97" t="s">
        <v>171</v>
      </c>
      <c r="C101" s="98">
        <v>0</v>
      </c>
      <c r="D101" s="69"/>
      <c r="E101" s="99"/>
    </row>
    <row r="102" spans="1:5" ht="12.75">
      <c r="A102" s="106"/>
      <c r="B102" s="107" t="s">
        <v>4</v>
      </c>
      <c r="C102" s="107">
        <f>C100-C101</f>
        <v>7.9</v>
      </c>
      <c r="D102" s="102"/>
      <c r="E102" s="103"/>
    </row>
    <row r="103" spans="1:5" ht="12.75">
      <c r="A103" s="46"/>
      <c r="B103" s="93"/>
      <c r="C103" s="94"/>
      <c r="D103" s="95"/>
      <c r="E103" s="96"/>
    </row>
    <row r="104" spans="1:5" ht="12.75">
      <c r="A104" s="46" t="s">
        <v>523</v>
      </c>
      <c r="B104" s="97" t="s">
        <v>0</v>
      </c>
      <c r="C104" s="98">
        <v>60</v>
      </c>
      <c r="D104" s="75" t="s">
        <v>478</v>
      </c>
      <c r="E104" s="105" t="s">
        <v>480</v>
      </c>
    </row>
    <row r="105" spans="1:5" ht="12.75">
      <c r="A105" s="100"/>
      <c r="B105" s="97" t="s">
        <v>171</v>
      </c>
      <c r="C105" s="98">
        <v>0</v>
      </c>
      <c r="D105" s="69"/>
      <c r="E105" s="99"/>
    </row>
    <row r="106" spans="1:5" ht="12.75">
      <c r="A106" s="106"/>
      <c r="B106" s="107" t="s">
        <v>4</v>
      </c>
      <c r="C106" s="107">
        <f>C104-C105</f>
        <v>60</v>
      </c>
      <c r="D106" s="102"/>
      <c r="E106" s="103"/>
    </row>
  </sheetData>
  <sheetProtection/>
  <mergeCells count="3">
    <mergeCell ref="B3:C3"/>
    <mergeCell ref="D4:E4"/>
    <mergeCell ref="D42:E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zoomScalePageLayoutView="0" workbookViewId="0" topLeftCell="A16">
      <selection activeCell="B45" sqref="B45:D47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58.421875" style="16" customWidth="1"/>
    <col min="5" max="5" width="18.28125" style="16" customWidth="1"/>
    <col min="6" max="6" width="19.140625" style="0" customWidth="1"/>
    <col min="8" max="8" width="10.00390625" style="0" bestFit="1" customWidth="1"/>
    <col min="10" max="10" width="26.421875" style="0" bestFit="1" customWidth="1"/>
  </cols>
  <sheetData>
    <row r="1" spans="1:5" ht="12.75">
      <c r="A1" s="66" t="s">
        <v>493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345">
        <f>'Gennaio ''12'!C42</f>
        <v>784.5300000000007</v>
      </c>
      <c r="C3" s="346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347" t="s">
        <v>5</v>
      </c>
      <c r="E4" s="347"/>
    </row>
    <row r="5" spans="1:5" ht="12.75">
      <c r="A5" s="11">
        <v>40940</v>
      </c>
      <c r="B5" s="3"/>
      <c r="C5" s="3"/>
      <c r="D5" s="30"/>
      <c r="E5" s="116"/>
    </row>
    <row r="6" spans="1:6" ht="12.75">
      <c r="A6" s="11">
        <v>40941</v>
      </c>
      <c r="B6" s="3"/>
      <c r="C6" s="3">
        <v>-241</v>
      </c>
      <c r="D6" s="30" t="s">
        <v>494</v>
      </c>
      <c r="E6" s="80"/>
      <c r="F6" s="73"/>
    </row>
    <row r="7" spans="1:7" ht="12.75">
      <c r="A7" s="11">
        <v>40942</v>
      </c>
      <c r="B7" s="3"/>
      <c r="C7" s="39">
        <v>-156.05</v>
      </c>
      <c r="D7" s="38" t="s">
        <v>495</v>
      </c>
      <c r="E7" s="38"/>
      <c r="F7" s="73"/>
      <c r="G7" s="73"/>
    </row>
    <row r="8" spans="1:7" ht="12.75">
      <c r="A8" s="11">
        <v>40942</v>
      </c>
      <c r="B8" s="3"/>
      <c r="C8" s="39">
        <v>-140.25</v>
      </c>
      <c r="D8" s="38" t="s">
        <v>496</v>
      </c>
      <c r="E8" s="30"/>
      <c r="F8" s="73"/>
      <c r="G8" s="73"/>
    </row>
    <row r="9" spans="1:7" ht="12.75">
      <c r="A9" s="11">
        <v>40942</v>
      </c>
      <c r="B9" s="3"/>
      <c r="C9" s="39">
        <v>-3.9</v>
      </c>
      <c r="D9" s="30" t="s">
        <v>499</v>
      </c>
      <c r="E9" s="30"/>
      <c r="F9" s="73"/>
      <c r="G9" s="73"/>
    </row>
    <row r="10" spans="1:7" ht="12.75">
      <c r="A10" s="11">
        <v>40943</v>
      </c>
      <c r="B10" s="3"/>
      <c r="C10" s="3"/>
      <c r="D10" s="30"/>
      <c r="E10" s="30"/>
      <c r="F10" s="73"/>
      <c r="G10" s="73"/>
    </row>
    <row r="11" spans="1:7" ht="12.75">
      <c r="A11" s="11">
        <v>40944</v>
      </c>
      <c r="B11" s="70"/>
      <c r="C11" s="39"/>
      <c r="D11" s="30"/>
      <c r="E11" s="30"/>
      <c r="F11" s="73"/>
      <c r="G11" s="73"/>
    </row>
    <row r="12" spans="1:7" ht="12.75">
      <c r="A12" s="11">
        <v>40945</v>
      </c>
      <c r="B12" s="70"/>
      <c r="C12" s="39">
        <v>-30</v>
      </c>
      <c r="D12" s="30" t="s">
        <v>498</v>
      </c>
      <c r="E12" s="30"/>
      <c r="F12" s="73"/>
      <c r="G12" s="73"/>
    </row>
    <row r="13" spans="1:7" ht="12.75">
      <c r="A13" s="11">
        <v>40945</v>
      </c>
      <c r="B13" s="70"/>
      <c r="C13" s="39">
        <v>-5</v>
      </c>
      <c r="D13" s="30" t="s">
        <v>500</v>
      </c>
      <c r="E13" s="30"/>
      <c r="F13" s="73"/>
      <c r="G13" s="73"/>
    </row>
    <row r="14" spans="1:7" ht="12.75">
      <c r="A14" s="11">
        <v>40946</v>
      </c>
      <c r="B14" s="70"/>
      <c r="C14" s="39"/>
      <c r="D14" s="30"/>
      <c r="E14" s="30"/>
      <c r="F14" s="73"/>
      <c r="G14" s="73"/>
    </row>
    <row r="15" spans="1:7" ht="12.75">
      <c r="A15" s="11">
        <v>40947</v>
      </c>
      <c r="B15" s="70"/>
      <c r="C15" s="39"/>
      <c r="D15" s="30"/>
      <c r="E15" s="30"/>
      <c r="F15" s="73"/>
      <c r="G15" s="73"/>
    </row>
    <row r="16" spans="1:7" ht="12.75">
      <c r="A16" s="11">
        <v>40948</v>
      </c>
      <c r="B16" s="70"/>
      <c r="C16" s="39"/>
      <c r="D16" s="30"/>
      <c r="E16" s="30"/>
      <c r="G16" s="73"/>
    </row>
    <row r="17" spans="1:7" ht="12.75">
      <c r="A17" s="11">
        <v>40949</v>
      </c>
      <c r="B17" s="70"/>
      <c r="C17" s="39">
        <v>-29</v>
      </c>
      <c r="D17" s="38" t="s">
        <v>501</v>
      </c>
      <c r="E17" s="30"/>
      <c r="G17" s="73"/>
    </row>
    <row r="18" spans="1:5" ht="12.75">
      <c r="A18" s="11">
        <v>40950</v>
      </c>
      <c r="B18" s="3"/>
      <c r="C18" s="39"/>
      <c r="D18" s="30"/>
      <c r="E18" s="84"/>
    </row>
    <row r="19" spans="1:5" ht="12.75">
      <c r="A19" s="11">
        <v>40951</v>
      </c>
      <c r="B19" s="3"/>
      <c r="C19" s="39"/>
      <c r="D19" s="30"/>
      <c r="E19" s="30"/>
    </row>
    <row r="20" spans="1:5" ht="12.75">
      <c r="A20" s="11">
        <v>40952</v>
      </c>
      <c r="B20" s="3"/>
      <c r="C20" s="39">
        <v>-6.38</v>
      </c>
      <c r="D20" s="38" t="s">
        <v>504</v>
      </c>
      <c r="E20" s="30"/>
    </row>
    <row r="21" spans="1:5" ht="12.75">
      <c r="A21" s="11">
        <v>40953</v>
      </c>
      <c r="B21" s="3"/>
      <c r="C21" s="39"/>
      <c r="D21" s="30"/>
      <c r="E21" s="30"/>
    </row>
    <row r="22" spans="1:5" ht="12.75">
      <c r="A22" s="11">
        <v>40954</v>
      </c>
      <c r="B22" s="3"/>
      <c r="C22" s="39"/>
      <c r="D22" s="77"/>
      <c r="E22" s="30"/>
    </row>
    <row r="23" spans="1:6" ht="12.75">
      <c r="A23" s="11">
        <v>40955</v>
      </c>
      <c r="B23" s="3"/>
      <c r="C23" s="39"/>
      <c r="D23" s="77"/>
      <c r="E23" s="30"/>
      <c r="F23" s="73"/>
    </row>
    <row r="24" spans="1:5" ht="12.75">
      <c r="A24" s="11">
        <v>40956</v>
      </c>
      <c r="B24" s="3"/>
      <c r="C24" s="39">
        <v>-50.3</v>
      </c>
      <c r="D24" s="30" t="s">
        <v>502</v>
      </c>
      <c r="E24" s="30"/>
    </row>
    <row r="25" spans="1:5" ht="12.75">
      <c r="A25" s="11">
        <v>40957</v>
      </c>
      <c r="B25" s="3"/>
      <c r="C25" s="39"/>
      <c r="D25" s="30"/>
      <c r="E25" s="80"/>
    </row>
    <row r="26" spans="1:5" ht="12.75">
      <c r="A26" s="11">
        <v>40958</v>
      </c>
      <c r="B26" s="3"/>
      <c r="C26" s="39"/>
      <c r="D26" s="30"/>
      <c r="E26" s="80"/>
    </row>
    <row r="27" spans="1:6" ht="12.75">
      <c r="A27" s="11">
        <v>40959</v>
      </c>
      <c r="B27" s="3"/>
      <c r="C27" s="39"/>
      <c r="D27" s="38"/>
      <c r="E27" s="80"/>
      <c r="F27" s="117"/>
    </row>
    <row r="28" spans="1:6" ht="12.75">
      <c r="A28" s="11">
        <v>40960</v>
      </c>
      <c r="B28" s="3"/>
      <c r="C28" s="39"/>
      <c r="D28" s="30"/>
      <c r="E28" s="80"/>
      <c r="F28" s="117"/>
    </row>
    <row r="29" spans="1:5" ht="12.75">
      <c r="A29" s="11">
        <v>40961</v>
      </c>
      <c r="B29" s="3"/>
      <c r="C29" s="39">
        <v>-22</v>
      </c>
      <c r="D29" s="30" t="s">
        <v>510</v>
      </c>
      <c r="E29" s="80"/>
    </row>
    <row r="30" spans="1:5" ht="12.75">
      <c r="A30" s="11">
        <v>40961</v>
      </c>
      <c r="B30" s="3"/>
      <c r="C30" s="39">
        <v>-29.8</v>
      </c>
      <c r="D30" s="30" t="s">
        <v>506</v>
      </c>
      <c r="E30" s="80"/>
    </row>
    <row r="31" spans="1:5" ht="12.75">
      <c r="A31" s="11">
        <v>40962</v>
      </c>
      <c r="B31" s="3"/>
      <c r="C31" s="39">
        <v>-20.9</v>
      </c>
      <c r="D31" s="30" t="s">
        <v>507</v>
      </c>
      <c r="E31" s="80"/>
    </row>
    <row r="32" spans="1:5" ht="12.75">
      <c r="A32" s="11">
        <v>40963</v>
      </c>
      <c r="B32" s="3"/>
      <c r="C32" s="39">
        <v>-14</v>
      </c>
      <c r="D32" s="30" t="s">
        <v>508</v>
      </c>
      <c r="E32" s="80"/>
    </row>
    <row r="33" spans="1:5" ht="12.75">
      <c r="A33" s="11">
        <v>40963</v>
      </c>
      <c r="B33" s="3"/>
      <c r="C33" s="39">
        <v>-3.9</v>
      </c>
      <c r="D33" s="30" t="s">
        <v>509</v>
      </c>
      <c r="E33" s="80"/>
    </row>
    <row r="34" spans="1:5" ht="12.75">
      <c r="A34" s="11">
        <v>40964</v>
      </c>
      <c r="B34" s="3"/>
      <c r="C34" s="39"/>
      <c r="D34" s="30"/>
      <c r="E34" s="80"/>
    </row>
    <row r="35" spans="1:5" ht="12.75">
      <c r="A35" s="11">
        <v>40965</v>
      </c>
      <c r="B35" s="3"/>
      <c r="C35" s="39"/>
      <c r="D35" s="30"/>
      <c r="E35" s="80"/>
    </row>
    <row r="36" spans="1:5" ht="12.75">
      <c r="A36" s="11">
        <v>40966</v>
      </c>
      <c r="B36" s="3"/>
      <c r="C36" s="39"/>
      <c r="D36" s="30"/>
      <c r="E36" s="80"/>
    </row>
    <row r="37" spans="1:5" ht="12.75">
      <c r="A37" s="11">
        <v>40967</v>
      </c>
      <c r="B37" s="3"/>
      <c r="C37" s="39"/>
      <c r="D37" s="30"/>
      <c r="E37" s="80"/>
    </row>
    <row r="38" spans="1:5" ht="12.75">
      <c r="A38" s="11">
        <v>40968</v>
      </c>
      <c r="B38" s="3"/>
      <c r="C38" s="39">
        <v>-7.35</v>
      </c>
      <c r="D38" s="30" t="s">
        <v>511</v>
      </c>
      <c r="E38" s="80"/>
    </row>
    <row r="39" spans="1:5" ht="12.75">
      <c r="A39" s="11">
        <v>40968</v>
      </c>
      <c r="B39" s="3"/>
      <c r="C39" s="39">
        <v>-9.08</v>
      </c>
      <c r="D39" s="30" t="s">
        <v>499</v>
      </c>
      <c r="E39" s="80"/>
    </row>
    <row r="40" spans="1:5" ht="12.75">
      <c r="A40" s="11">
        <v>40968</v>
      </c>
      <c r="B40" s="3"/>
      <c r="C40" s="39">
        <v>-9.08</v>
      </c>
      <c r="D40" s="30" t="s">
        <v>499</v>
      </c>
      <c r="E40" s="80"/>
    </row>
    <row r="41" spans="1:5" ht="12.75">
      <c r="A41" s="11">
        <v>40968</v>
      </c>
      <c r="B41" s="3"/>
      <c r="C41" s="39"/>
      <c r="D41" s="30"/>
      <c r="E41" s="80"/>
    </row>
    <row r="42" spans="1:5" ht="12.75">
      <c r="A42" s="11">
        <v>40969</v>
      </c>
      <c r="B42" s="3"/>
      <c r="C42" s="39"/>
      <c r="D42" s="30"/>
      <c r="E42" s="80"/>
    </row>
    <row r="43" spans="1:7" ht="15.75">
      <c r="A43" s="3" t="s">
        <v>57</v>
      </c>
      <c r="B43" s="21"/>
      <c r="C43" s="118">
        <f>B3+SUM(C5:C42)</f>
        <v>6.540000000000759</v>
      </c>
      <c r="D43" s="348"/>
      <c r="E43" s="348"/>
      <c r="G43" s="27"/>
    </row>
    <row r="44" s="27" customFormat="1" ht="12.75">
      <c r="H44" s="83"/>
    </row>
    <row r="45" spans="3:8" s="27" customFormat="1" ht="12.75">
      <c r="C45" s="83"/>
      <c r="D45" s="119"/>
      <c r="H45" s="83"/>
    </row>
    <row r="46" spans="2:7" s="27" customFormat="1" ht="12.75">
      <c r="B46" s="6"/>
      <c r="C46" s="14"/>
      <c r="D46" s="83"/>
      <c r="G46" s="83"/>
    </row>
    <row r="47" spans="1:4" s="27" customFormat="1" ht="12.75">
      <c r="A47" s="42"/>
      <c r="B47" s="42"/>
      <c r="D47" s="83"/>
    </row>
    <row r="48" spans="5:8" ht="12.75">
      <c r="E48" s="73"/>
      <c r="F48" s="73"/>
      <c r="H48" s="73"/>
    </row>
    <row r="49" spans="5:8" ht="12.75">
      <c r="E49" s="78"/>
      <c r="H49" s="73"/>
    </row>
    <row r="50" spans="1:8" ht="12.75">
      <c r="A50" s="64" t="s">
        <v>168</v>
      </c>
      <c r="B50" s="65"/>
      <c r="C50" s="91" t="s">
        <v>172</v>
      </c>
      <c r="D50" s="92" t="s">
        <v>1</v>
      </c>
      <c r="E50" s="92" t="s">
        <v>169</v>
      </c>
      <c r="G50" s="26"/>
      <c r="H50" s="26"/>
    </row>
    <row r="51" spans="1:8" ht="12.75">
      <c r="A51" s="46"/>
      <c r="B51" s="93"/>
      <c r="C51" s="94"/>
      <c r="D51" s="95"/>
      <c r="E51" s="96"/>
      <c r="G51" s="26"/>
      <c r="H51" s="74"/>
    </row>
    <row r="52" spans="1:8" ht="12.75">
      <c r="A52" s="46" t="s">
        <v>170</v>
      </c>
      <c r="B52" s="97" t="s">
        <v>0</v>
      </c>
      <c r="C52" s="98">
        <v>290</v>
      </c>
      <c r="D52" s="69">
        <v>2009</v>
      </c>
      <c r="E52" s="99"/>
      <c r="H52" s="26"/>
    </row>
    <row r="53" spans="1:8" ht="12.75">
      <c r="A53" s="100"/>
      <c r="B53" s="97" t="s">
        <v>171</v>
      </c>
      <c r="C53" s="98">
        <v>50</v>
      </c>
      <c r="D53" s="67" t="s">
        <v>476</v>
      </c>
      <c r="E53" s="104" t="s">
        <v>480</v>
      </c>
      <c r="H53" s="26"/>
    </row>
    <row r="54" spans="1:8" ht="12.75">
      <c r="A54" s="101"/>
      <c r="B54" s="107" t="s">
        <v>4</v>
      </c>
      <c r="C54" s="107">
        <f>C52+C53</f>
        <v>340</v>
      </c>
      <c r="D54" s="102"/>
      <c r="E54" s="103"/>
      <c r="H54" s="74"/>
    </row>
    <row r="55" spans="1:5" ht="12.75">
      <c r="A55" s="46"/>
      <c r="B55" s="93"/>
      <c r="C55" s="94"/>
      <c r="D55" s="95"/>
      <c r="E55" s="96"/>
    </row>
    <row r="56" spans="1:5" ht="12.75">
      <c r="A56" s="46" t="s">
        <v>174</v>
      </c>
      <c r="B56" s="97" t="s">
        <v>0</v>
      </c>
      <c r="C56" s="98">
        <v>8</v>
      </c>
      <c r="D56" s="67"/>
      <c r="E56" s="104" t="s">
        <v>182</v>
      </c>
    </row>
    <row r="57" spans="1:5" ht="12.75">
      <c r="A57" s="100"/>
      <c r="B57" s="97" t="s">
        <v>171</v>
      </c>
      <c r="C57" s="98">
        <v>5</v>
      </c>
      <c r="D57" s="67" t="s">
        <v>617</v>
      </c>
      <c r="E57" s="99"/>
    </row>
    <row r="58" spans="1:5" ht="12.75">
      <c r="A58" s="100"/>
      <c r="B58" s="97"/>
      <c r="C58" s="98"/>
      <c r="D58" s="67"/>
      <c r="E58" s="99"/>
    </row>
    <row r="59" spans="1:6" ht="12.75">
      <c r="A59" s="100"/>
      <c r="B59" s="107" t="s">
        <v>4</v>
      </c>
      <c r="C59" s="107">
        <f>C56+C57</f>
        <v>13</v>
      </c>
      <c r="D59" s="81"/>
      <c r="E59" s="99"/>
      <c r="F59" s="108"/>
    </row>
    <row r="60" spans="1:5" ht="12.75">
      <c r="A60" s="93"/>
      <c r="B60" s="93"/>
      <c r="C60" s="94"/>
      <c r="D60" s="95"/>
      <c r="E60" s="96"/>
    </row>
    <row r="61" spans="1:5" ht="12.75">
      <c r="A61" s="46" t="s">
        <v>175</v>
      </c>
      <c r="B61" s="97" t="s">
        <v>0</v>
      </c>
      <c r="C61" s="98">
        <v>35.9</v>
      </c>
      <c r="D61" s="68" t="s">
        <v>180</v>
      </c>
      <c r="E61" s="104" t="s">
        <v>148</v>
      </c>
    </row>
    <row r="62" spans="1:5" ht="12.75">
      <c r="A62" s="100"/>
      <c r="B62" s="97" t="s">
        <v>171</v>
      </c>
      <c r="C62" s="98">
        <v>0</v>
      </c>
      <c r="D62" s="69"/>
      <c r="E62" s="99"/>
    </row>
    <row r="63" spans="1:5" ht="12.75">
      <c r="A63" s="101"/>
      <c r="B63" s="107" t="s">
        <v>4</v>
      </c>
      <c r="C63" s="107">
        <f>C61-C62</f>
        <v>35.9</v>
      </c>
      <c r="D63" s="102"/>
      <c r="E63" s="103"/>
    </row>
    <row r="64" spans="1:5" ht="12.75">
      <c r="A64" s="46"/>
      <c r="B64" s="93"/>
      <c r="C64" s="94"/>
      <c r="D64" s="95"/>
      <c r="E64" s="96"/>
    </row>
    <row r="65" spans="1:5" ht="12.75">
      <c r="A65" s="46" t="s">
        <v>173</v>
      </c>
      <c r="B65" s="97" t="s">
        <v>0</v>
      </c>
      <c r="C65" s="98">
        <v>146</v>
      </c>
      <c r="D65" s="67" t="s">
        <v>181</v>
      </c>
      <c r="E65" s="105" t="s">
        <v>148</v>
      </c>
    </row>
    <row r="66" spans="1:5" ht="12.75">
      <c r="A66" s="100"/>
      <c r="B66" s="97" t="s">
        <v>171</v>
      </c>
      <c r="C66" s="98">
        <v>14</v>
      </c>
      <c r="D66" s="67" t="s">
        <v>418</v>
      </c>
      <c r="E66" s="104" t="s">
        <v>182</v>
      </c>
    </row>
    <row r="67" spans="1:5" ht="12.75">
      <c r="A67" s="100"/>
      <c r="B67" s="97" t="s">
        <v>171</v>
      </c>
      <c r="C67" s="98">
        <v>51</v>
      </c>
      <c r="D67" s="67" t="s">
        <v>417</v>
      </c>
      <c r="E67" s="104" t="s">
        <v>148</v>
      </c>
    </row>
    <row r="68" spans="1:5" ht="12.75">
      <c r="A68" s="100"/>
      <c r="B68" s="97" t="s">
        <v>171</v>
      </c>
      <c r="C68" s="98">
        <v>8</v>
      </c>
      <c r="D68" s="67" t="s">
        <v>416</v>
      </c>
      <c r="E68" s="104" t="s">
        <v>420</v>
      </c>
    </row>
    <row r="69" spans="1:5" ht="12.75">
      <c r="A69" s="100"/>
      <c r="B69" s="97" t="s">
        <v>171</v>
      </c>
      <c r="C69" s="98">
        <v>219</v>
      </c>
      <c r="D69" s="67" t="s">
        <v>419</v>
      </c>
      <c r="E69" s="104" t="s">
        <v>148</v>
      </c>
    </row>
    <row r="70" spans="1:5" ht="12.75">
      <c r="A70" s="100"/>
      <c r="B70" s="97" t="s">
        <v>171</v>
      </c>
      <c r="C70" s="98">
        <v>126.25</v>
      </c>
      <c r="D70" s="67" t="s">
        <v>447</v>
      </c>
      <c r="E70" s="104" t="s">
        <v>148</v>
      </c>
    </row>
    <row r="71" spans="1:5" ht="12.75">
      <c r="A71" s="100"/>
      <c r="B71" s="97" t="s">
        <v>171</v>
      </c>
      <c r="C71" s="98">
        <v>500</v>
      </c>
      <c r="D71" s="67" t="s">
        <v>479</v>
      </c>
      <c r="E71" s="104" t="s">
        <v>443</v>
      </c>
    </row>
    <row r="72" spans="1:5" ht="12.75">
      <c r="A72" s="101"/>
      <c r="B72" s="107" t="s">
        <v>4</v>
      </c>
      <c r="C72" s="107">
        <f>C65+C66+C67+C68-C69+C70+C71</f>
        <v>626.25</v>
      </c>
      <c r="D72" s="102"/>
      <c r="E72" s="103"/>
    </row>
    <row r="73" spans="1:5" ht="12.75">
      <c r="A73" s="46"/>
      <c r="B73" s="93"/>
      <c r="C73" s="94"/>
      <c r="D73" s="95"/>
      <c r="E73" s="96"/>
    </row>
    <row r="74" spans="1:5" ht="12.75">
      <c r="A74" s="46" t="s">
        <v>184</v>
      </c>
      <c r="B74" s="97" t="s">
        <v>0</v>
      </c>
      <c r="C74" s="98">
        <v>170</v>
      </c>
      <c r="D74" s="67" t="s">
        <v>185</v>
      </c>
      <c r="E74" s="104" t="s">
        <v>182</v>
      </c>
    </row>
    <row r="75" spans="1:5" ht="12.75">
      <c r="A75" s="100"/>
      <c r="B75" s="97" t="s">
        <v>171</v>
      </c>
      <c r="C75" s="98">
        <v>0</v>
      </c>
      <c r="D75" s="69"/>
      <c r="E75" s="99"/>
    </row>
    <row r="76" spans="1:5" ht="12.75">
      <c r="A76" s="101"/>
      <c r="B76" s="107" t="s">
        <v>4</v>
      </c>
      <c r="C76" s="107">
        <f>C74-C75</f>
        <v>170</v>
      </c>
      <c r="D76" s="102"/>
      <c r="E76" s="103"/>
    </row>
    <row r="77" spans="1:5" ht="12.75">
      <c r="A77" s="46"/>
      <c r="B77" s="93"/>
      <c r="C77" s="94"/>
      <c r="D77" s="95"/>
      <c r="E77" s="96"/>
    </row>
    <row r="78" spans="1:5" ht="12.75">
      <c r="A78" s="46" t="s">
        <v>176</v>
      </c>
      <c r="B78" s="97" t="s">
        <v>0</v>
      </c>
      <c r="C78" s="98">
        <v>251</v>
      </c>
      <c r="D78" s="67" t="s">
        <v>255</v>
      </c>
      <c r="E78" s="105" t="s">
        <v>177</v>
      </c>
    </row>
    <row r="79" spans="1:5" ht="12.75">
      <c r="A79" s="100"/>
      <c r="B79" s="97" t="s">
        <v>171</v>
      </c>
      <c r="C79" s="98">
        <v>0</v>
      </c>
      <c r="D79" s="67" t="s">
        <v>256</v>
      </c>
      <c r="E79" s="99"/>
    </row>
    <row r="80" spans="1:5" ht="12.75">
      <c r="A80" s="101"/>
      <c r="B80" s="107" t="s">
        <v>4</v>
      </c>
      <c r="C80" s="107">
        <f>C78-C79</f>
        <v>251</v>
      </c>
      <c r="D80" s="102"/>
      <c r="E80" s="103"/>
    </row>
    <row r="81" spans="1:5" ht="12.75">
      <c r="A81" s="46"/>
      <c r="B81" s="93"/>
      <c r="C81" s="94"/>
      <c r="D81" s="95"/>
      <c r="E81" s="96"/>
    </row>
    <row r="82" spans="1:6" ht="25.5">
      <c r="A82" s="46" t="s">
        <v>194</v>
      </c>
      <c r="B82" s="97" t="s">
        <v>0</v>
      </c>
      <c r="C82" s="98">
        <v>4</v>
      </c>
      <c r="D82" s="67" t="s">
        <v>192</v>
      </c>
      <c r="E82" s="105" t="s">
        <v>193</v>
      </c>
      <c r="F82" s="108" t="s">
        <v>195</v>
      </c>
    </row>
    <row r="83" spans="1:5" ht="12.75">
      <c r="A83" s="100"/>
      <c r="B83" s="97" t="s">
        <v>171</v>
      </c>
      <c r="C83" s="98">
        <v>0</v>
      </c>
      <c r="D83" s="69"/>
      <c r="E83" s="99"/>
    </row>
    <row r="84" spans="1:5" ht="12.75">
      <c r="A84" s="101"/>
      <c r="B84" s="107" t="s">
        <v>4</v>
      </c>
      <c r="C84" s="107">
        <f>C82-C83</f>
        <v>4</v>
      </c>
      <c r="D84" s="102"/>
      <c r="E84" s="103"/>
    </row>
    <row r="85" spans="1:5" ht="12.75">
      <c r="A85" s="46"/>
      <c r="B85" s="93"/>
      <c r="C85" s="94"/>
      <c r="D85" s="95"/>
      <c r="E85" s="96"/>
    </row>
    <row r="86" spans="1:6" ht="25.5">
      <c r="A86" s="46" t="s">
        <v>173</v>
      </c>
      <c r="B86" s="97" t="s">
        <v>0</v>
      </c>
      <c r="C86" s="98">
        <v>8</v>
      </c>
      <c r="D86" s="67" t="s">
        <v>192</v>
      </c>
      <c r="E86" s="105" t="s">
        <v>193</v>
      </c>
      <c r="F86" s="108" t="s">
        <v>195</v>
      </c>
    </row>
    <row r="87" spans="1:5" ht="12.75">
      <c r="A87" s="100"/>
      <c r="B87" s="97" t="s">
        <v>171</v>
      </c>
      <c r="C87" s="98"/>
      <c r="D87" s="69"/>
      <c r="E87" s="99"/>
    </row>
    <row r="88" spans="1:5" ht="12.75">
      <c r="A88" s="101"/>
      <c r="B88" s="107" t="s">
        <v>4</v>
      </c>
      <c r="C88" s="107">
        <f>C86+C87</f>
        <v>8</v>
      </c>
      <c r="D88" s="102"/>
      <c r="E88" s="103"/>
    </row>
    <row r="89" spans="1:5" ht="12.75">
      <c r="A89" s="46"/>
      <c r="B89" s="93"/>
      <c r="C89" s="94"/>
      <c r="D89" s="95"/>
      <c r="E89" s="96"/>
    </row>
    <row r="90" spans="1:5" ht="25.5">
      <c r="A90" s="46" t="s">
        <v>216</v>
      </c>
      <c r="B90" s="97" t="s">
        <v>0</v>
      </c>
      <c r="C90" s="98">
        <v>44</v>
      </c>
      <c r="D90" s="75" t="s">
        <v>217</v>
      </c>
      <c r="E90" s="105" t="s">
        <v>218</v>
      </c>
    </row>
    <row r="91" spans="1:5" ht="12.75">
      <c r="A91" s="100"/>
      <c r="B91" s="97" t="s">
        <v>171</v>
      </c>
      <c r="C91" s="98">
        <v>0</v>
      </c>
      <c r="D91" s="69"/>
      <c r="E91" s="99"/>
    </row>
    <row r="92" spans="1:5" ht="12.75">
      <c r="A92" s="106"/>
      <c r="B92" s="107" t="s">
        <v>4</v>
      </c>
      <c r="C92" s="107">
        <f>C90-C91</f>
        <v>44</v>
      </c>
      <c r="D92" s="102"/>
      <c r="E92" s="103"/>
    </row>
    <row r="93" spans="1:5" ht="12.75">
      <c r="A93" s="46"/>
      <c r="B93" s="93"/>
      <c r="C93" s="94"/>
      <c r="D93" s="95"/>
      <c r="E93" s="96"/>
    </row>
    <row r="94" spans="1:5" ht="25.5">
      <c r="A94" s="46" t="s">
        <v>266</v>
      </c>
      <c r="B94" s="97" t="s">
        <v>0</v>
      </c>
      <c r="C94" s="98">
        <v>13000</v>
      </c>
      <c r="D94" s="75" t="s">
        <v>267</v>
      </c>
      <c r="E94" s="105" t="s">
        <v>268</v>
      </c>
    </row>
    <row r="95" spans="1:5" ht="12.75">
      <c r="A95" s="100"/>
      <c r="B95" s="97" t="s">
        <v>171</v>
      </c>
      <c r="C95" s="98">
        <v>13000</v>
      </c>
      <c r="D95" s="67" t="s">
        <v>481</v>
      </c>
      <c r="E95" s="99"/>
    </row>
    <row r="96" spans="1:5" ht="12.75">
      <c r="A96" s="100"/>
      <c r="B96" s="97" t="s">
        <v>171</v>
      </c>
      <c r="C96" s="98">
        <v>25000</v>
      </c>
      <c r="D96" s="67" t="s">
        <v>503</v>
      </c>
      <c r="E96" s="99"/>
    </row>
    <row r="97" spans="1:5" ht="12.75">
      <c r="A97" s="106"/>
      <c r="B97" s="107" t="s">
        <v>4</v>
      </c>
      <c r="C97" s="107">
        <f>C94-C95+C96</f>
        <v>25000</v>
      </c>
      <c r="D97" s="102"/>
      <c r="E97" s="103"/>
    </row>
    <row r="98" spans="1:5" ht="12.75">
      <c r="A98" s="46"/>
      <c r="B98" s="93"/>
      <c r="C98" s="94"/>
      <c r="D98" s="95"/>
      <c r="E98" s="96"/>
    </row>
    <row r="99" spans="1:5" ht="38.25">
      <c r="A99" s="46" t="s">
        <v>392</v>
      </c>
      <c r="B99" s="97" t="s">
        <v>0</v>
      </c>
      <c r="C99" s="98">
        <f>21+35</f>
        <v>56</v>
      </c>
      <c r="D99" s="75" t="s">
        <v>394</v>
      </c>
      <c r="E99" s="105" t="s">
        <v>393</v>
      </c>
    </row>
    <row r="100" spans="1:5" ht="12.75">
      <c r="A100" s="100"/>
      <c r="B100" s="97" t="s">
        <v>171</v>
      </c>
      <c r="C100" s="98">
        <v>0</v>
      </c>
      <c r="D100" s="69"/>
      <c r="E100" s="99"/>
    </row>
    <row r="101" spans="1:5" ht="12.75">
      <c r="A101" s="106"/>
      <c r="B101" s="107" t="s">
        <v>4</v>
      </c>
      <c r="C101" s="107">
        <f>C99-C100</f>
        <v>56</v>
      </c>
      <c r="D101" s="102"/>
      <c r="E101" s="103"/>
    </row>
    <row r="102" spans="1:5" ht="12.75">
      <c r="A102" s="46"/>
      <c r="B102" s="93"/>
      <c r="C102" s="94"/>
      <c r="D102" s="95"/>
      <c r="E102" s="96"/>
    </row>
    <row r="103" spans="1:5" ht="25.5">
      <c r="A103" s="46" t="s">
        <v>395</v>
      </c>
      <c r="B103" s="97" t="s">
        <v>0</v>
      </c>
      <c r="C103" s="98">
        <v>7.9</v>
      </c>
      <c r="D103" s="75" t="s">
        <v>396</v>
      </c>
      <c r="E103" s="105" t="s">
        <v>397</v>
      </c>
    </row>
    <row r="104" spans="1:5" ht="12.75">
      <c r="A104" s="106"/>
      <c r="B104" s="107" t="s">
        <v>4</v>
      </c>
      <c r="C104" s="107">
        <f>C103</f>
        <v>7.9</v>
      </c>
      <c r="D104" s="102"/>
      <c r="E104" s="103"/>
    </row>
    <row r="105" spans="1:5" ht="12.75">
      <c r="A105" s="46"/>
      <c r="B105" s="93"/>
      <c r="C105" s="94"/>
      <c r="D105" s="95"/>
      <c r="E105" s="96"/>
    </row>
    <row r="106" spans="1:5" ht="12.75">
      <c r="A106" s="46" t="s">
        <v>477</v>
      </c>
      <c r="B106" s="97" t="s">
        <v>0</v>
      </c>
      <c r="C106" s="98">
        <v>60</v>
      </c>
      <c r="D106" s="75" t="s">
        <v>478</v>
      </c>
      <c r="E106" s="105" t="s">
        <v>480</v>
      </c>
    </row>
    <row r="107" spans="1:5" ht="12.75">
      <c r="A107" s="100"/>
      <c r="B107" s="97" t="s">
        <v>171</v>
      </c>
      <c r="C107" s="98">
        <v>0</v>
      </c>
      <c r="D107" s="69"/>
      <c r="E107" s="99"/>
    </row>
    <row r="108" spans="1:5" ht="12.75">
      <c r="A108" s="106"/>
      <c r="B108" s="107" t="s">
        <v>4</v>
      </c>
      <c r="C108" s="107">
        <f>C106-C107</f>
        <v>60</v>
      </c>
      <c r="D108" s="102"/>
      <c r="E108" s="103"/>
    </row>
  </sheetData>
  <sheetProtection/>
  <mergeCells count="3">
    <mergeCell ref="B3:C3"/>
    <mergeCell ref="D4:E4"/>
    <mergeCell ref="D43:E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zoomScalePageLayoutView="0" workbookViewId="0" topLeftCell="A10">
      <selection activeCell="A44" sqref="A44:D46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20.140625" style="122" customWidth="1"/>
    <col min="4" max="4" width="58.421875" style="122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505</v>
      </c>
      <c r="B1" s="121"/>
      <c r="C1" s="121"/>
    </row>
    <row r="2" ht="12.75">
      <c r="C2" s="121"/>
    </row>
    <row r="3" spans="1:3" ht="15">
      <c r="A3" s="123" t="s">
        <v>56</v>
      </c>
      <c r="B3" s="356">
        <f>'Febbraio ''12'!C43</f>
        <v>6.540000000000759</v>
      </c>
      <c r="C3" s="357" t="e">
        <f>+#REF!-56</f>
        <v>#REF!</v>
      </c>
    </row>
    <row r="4" spans="1:5" ht="12.75">
      <c r="A4" s="124" t="s">
        <v>1</v>
      </c>
      <c r="B4" s="171" t="s">
        <v>2</v>
      </c>
      <c r="C4" s="171" t="s">
        <v>3</v>
      </c>
      <c r="D4" s="358" t="s">
        <v>5</v>
      </c>
      <c r="E4" s="358"/>
    </row>
    <row r="5" spans="1:5" ht="12.75">
      <c r="A5" s="125">
        <v>40969</v>
      </c>
      <c r="B5" s="171"/>
      <c r="C5" s="171"/>
      <c r="D5" s="126"/>
      <c r="E5" s="127"/>
    </row>
    <row r="6" spans="1:6" ht="12.75">
      <c r="A6" s="125">
        <v>40970</v>
      </c>
      <c r="B6" s="171"/>
      <c r="C6" s="171"/>
      <c r="D6" s="126"/>
      <c r="E6" s="128"/>
      <c r="F6" s="129"/>
    </row>
    <row r="7" spans="1:7" ht="12.75">
      <c r="A7" s="125">
        <v>40971</v>
      </c>
      <c r="B7" s="171"/>
      <c r="C7" s="171"/>
      <c r="D7" s="126"/>
      <c r="E7" s="126"/>
      <c r="F7" s="129"/>
      <c r="G7" s="129"/>
    </row>
    <row r="8" spans="1:7" ht="12.75">
      <c r="A8" s="125">
        <v>40972</v>
      </c>
      <c r="B8" s="171"/>
      <c r="C8" s="171"/>
      <c r="D8" s="126"/>
      <c r="E8" s="126"/>
      <c r="F8" s="129"/>
      <c r="G8" s="129"/>
    </row>
    <row r="9" spans="1:7" ht="12.75">
      <c r="A9" s="125">
        <v>40973</v>
      </c>
      <c r="B9" s="171"/>
      <c r="C9" s="171"/>
      <c r="D9" s="126"/>
      <c r="E9" s="126"/>
      <c r="F9" s="129"/>
      <c r="G9" s="129"/>
    </row>
    <row r="10" spans="1:7" ht="12.75">
      <c r="A10" s="125">
        <v>40974</v>
      </c>
      <c r="B10" s="171">
        <v>1000</v>
      </c>
      <c r="C10" s="171"/>
      <c r="D10" s="126" t="s">
        <v>202</v>
      </c>
      <c r="E10" s="126"/>
      <c r="F10" s="129"/>
      <c r="G10" s="129"/>
    </row>
    <row r="11" spans="1:7" ht="12.75">
      <c r="A11" s="125">
        <v>40974</v>
      </c>
      <c r="B11" s="171"/>
      <c r="C11" s="171">
        <v>-222.1</v>
      </c>
      <c r="D11" s="126" t="s">
        <v>512</v>
      </c>
      <c r="E11" s="126"/>
      <c r="F11" s="129"/>
      <c r="G11" s="129"/>
    </row>
    <row r="12" spans="1:7" ht="12.75">
      <c r="A12" s="125">
        <v>40974</v>
      </c>
      <c r="B12" s="171"/>
      <c r="C12" s="171">
        <v>-13.5</v>
      </c>
      <c r="D12" s="126" t="s">
        <v>513</v>
      </c>
      <c r="E12" s="126"/>
      <c r="F12" s="129"/>
      <c r="G12" s="129"/>
    </row>
    <row r="13" spans="1:7" ht="12.75">
      <c r="A13" s="125">
        <v>40975</v>
      </c>
      <c r="B13" s="172"/>
      <c r="C13" s="171">
        <v>-9</v>
      </c>
      <c r="D13" s="126" t="s">
        <v>514</v>
      </c>
      <c r="E13" s="126"/>
      <c r="F13" s="129"/>
      <c r="G13" s="129"/>
    </row>
    <row r="14" spans="1:7" ht="12.75">
      <c r="A14" s="125">
        <v>40975</v>
      </c>
      <c r="B14" s="172"/>
      <c r="C14" s="171">
        <v>-189.9</v>
      </c>
      <c r="D14" s="126" t="s">
        <v>515</v>
      </c>
      <c r="E14" s="126"/>
      <c r="F14" s="129"/>
      <c r="G14" s="129"/>
    </row>
    <row r="15" spans="1:7" ht="12.75">
      <c r="A15" s="125">
        <v>40975</v>
      </c>
      <c r="B15" s="172"/>
      <c r="C15" s="171">
        <v>-17.5</v>
      </c>
      <c r="D15" s="126" t="s">
        <v>516</v>
      </c>
      <c r="E15" s="126"/>
      <c r="F15" s="129"/>
      <c r="G15" s="129"/>
    </row>
    <row r="16" spans="1:7" ht="12.75">
      <c r="A16" s="125">
        <v>40976</v>
      </c>
      <c r="B16" s="172"/>
      <c r="C16" s="171">
        <v>-15</v>
      </c>
      <c r="D16" s="126" t="s">
        <v>517</v>
      </c>
      <c r="E16" s="126"/>
      <c r="F16" s="129"/>
      <c r="G16" s="129"/>
    </row>
    <row r="17" spans="1:7" ht="12.75">
      <c r="A17" s="125">
        <v>40977</v>
      </c>
      <c r="B17" s="172"/>
      <c r="C17" s="171"/>
      <c r="D17" s="126"/>
      <c r="E17" s="126"/>
      <c r="F17" s="129"/>
      <c r="G17" s="129"/>
    </row>
    <row r="18" spans="1:7" ht="12.75">
      <c r="A18" s="125">
        <v>40978</v>
      </c>
      <c r="B18" s="172"/>
      <c r="C18" s="171"/>
      <c r="D18" s="126"/>
      <c r="E18" s="126"/>
      <c r="F18" s="129"/>
      <c r="G18" s="129"/>
    </row>
    <row r="19" spans="1:7" ht="12.75">
      <c r="A19" s="125">
        <v>40979</v>
      </c>
      <c r="B19" s="172"/>
      <c r="C19" s="171"/>
      <c r="D19" s="126"/>
      <c r="E19" s="126"/>
      <c r="F19" s="129"/>
      <c r="G19" s="129"/>
    </row>
    <row r="20" spans="1:7" ht="12.75">
      <c r="A20" s="125">
        <v>40980</v>
      </c>
      <c r="B20" s="172"/>
      <c r="C20" s="171"/>
      <c r="D20" s="126"/>
      <c r="E20" s="126"/>
      <c r="G20" s="129"/>
    </row>
    <row r="21" spans="1:7" ht="12.75">
      <c r="A21" s="125">
        <v>40981</v>
      </c>
      <c r="B21" s="172"/>
      <c r="C21" s="171">
        <v>-3.9</v>
      </c>
      <c r="D21" s="126" t="s">
        <v>499</v>
      </c>
      <c r="E21" s="126"/>
      <c r="G21" s="129"/>
    </row>
    <row r="22" spans="1:7" ht="12.75">
      <c r="A22" s="125">
        <v>40981</v>
      </c>
      <c r="B22" s="172"/>
      <c r="C22" s="171">
        <v>-3.9</v>
      </c>
      <c r="D22" s="126" t="s">
        <v>518</v>
      </c>
      <c r="E22" s="126"/>
      <c r="G22" s="129"/>
    </row>
    <row r="23" spans="1:7" ht="12.75">
      <c r="A23" s="125">
        <v>40981</v>
      </c>
      <c r="B23" s="172"/>
      <c r="C23" s="171">
        <v>-18.2</v>
      </c>
      <c r="D23" s="126" t="s">
        <v>519</v>
      </c>
      <c r="E23" s="126"/>
      <c r="G23" s="129"/>
    </row>
    <row r="24" spans="1:5" ht="12.75">
      <c r="A24" s="125">
        <v>40982</v>
      </c>
      <c r="B24" s="171"/>
      <c r="C24" s="171"/>
      <c r="D24" s="126"/>
      <c r="E24" s="130"/>
    </row>
    <row r="25" spans="1:5" ht="12.75">
      <c r="A25" s="125">
        <v>40983</v>
      </c>
      <c r="B25" s="171"/>
      <c r="C25" s="171">
        <v>-36.11</v>
      </c>
      <c r="D25" s="274" t="s">
        <v>645</v>
      </c>
      <c r="E25" s="130"/>
    </row>
    <row r="26" spans="1:5" ht="12.75">
      <c r="A26" s="125">
        <v>40984</v>
      </c>
      <c r="B26" s="171"/>
      <c r="C26" s="171"/>
      <c r="D26" s="126"/>
      <c r="E26" s="126"/>
    </row>
    <row r="27" spans="1:5" ht="12.75">
      <c r="A27" s="125">
        <v>40985</v>
      </c>
      <c r="B27" s="171"/>
      <c r="C27" s="171"/>
      <c r="D27" s="126"/>
      <c r="E27" s="126"/>
    </row>
    <row r="28" spans="1:5" ht="12.75">
      <c r="A28" s="125">
        <v>40986</v>
      </c>
      <c r="B28" s="171"/>
      <c r="C28" s="171"/>
      <c r="D28" s="131"/>
      <c r="E28" s="126"/>
    </row>
    <row r="29" spans="1:6" ht="12.75">
      <c r="A29" s="125">
        <v>40987</v>
      </c>
      <c r="B29" s="171"/>
      <c r="C29" s="171">
        <v>-143.8</v>
      </c>
      <c r="D29" s="131" t="s">
        <v>520</v>
      </c>
      <c r="E29" s="126"/>
      <c r="F29" s="129"/>
    </row>
    <row r="30" spans="1:6" ht="12.75">
      <c r="A30" s="125">
        <v>40988</v>
      </c>
      <c r="B30" s="171"/>
      <c r="C30" s="171"/>
      <c r="D30" s="126"/>
      <c r="E30" s="126"/>
      <c r="F30" s="132"/>
    </row>
    <row r="31" spans="1:5" ht="12.75">
      <c r="A31" s="125">
        <v>40989</v>
      </c>
      <c r="B31" s="171"/>
      <c r="C31" s="171">
        <v>-10</v>
      </c>
      <c r="D31" s="126" t="s">
        <v>521</v>
      </c>
      <c r="E31" s="128"/>
    </row>
    <row r="32" spans="1:5" ht="12.75">
      <c r="A32" s="125">
        <v>40990</v>
      </c>
      <c r="B32" s="171"/>
      <c r="C32" s="171"/>
      <c r="D32" s="126"/>
      <c r="E32" s="128"/>
    </row>
    <row r="33" spans="1:6" ht="12.75">
      <c r="A33" s="125">
        <v>40991</v>
      </c>
      <c r="B33" s="171"/>
      <c r="C33" s="171">
        <v>-5</v>
      </c>
      <c r="D33" s="126" t="s">
        <v>522</v>
      </c>
      <c r="E33" s="128"/>
      <c r="F33" s="132"/>
    </row>
    <row r="34" spans="1:5" ht="12.75">
      <c r="A34" s="125">
        <v>40992</v>
      </c>
      <c r="B34" s="171"/>
      <c r="C34" s="171"/>
      <c r="D34" s="126"/>
      <c r="E34" s="128"/>
    </row>
    <row r="35" spans="1:5" ht="12.75">
      <c r="A35" s="125">
        <v>40993</v>
      </c>
      <c r="B35" s="171"/>
      <c r="C35" s="171"/>
      <c r="D35" s="126"/>
      <c r="E35" s="128"/>
    </row>
    <row r="36" spans="1:5" ht="12.75">
      <c r="A36" s="125">
        <v>40994</v>
      </c>
      <c r="B36" s="171"/>
      <c r="C36" s="171"/>
      <c r="D36" s="126"/>
      <c r="E36" s="128"/>
    </row>
    <row r="37" spans="1:5" ht="12.75">
      <c r="A37" s="125">
        <v>40995</v>
      </c>
      <c r="B37" s="171"/>
      <c r="C37" s="171">
        <v>-134</v>
      </c>
      <c r="D37" s="126" t="s">
        <v>524</v>
      </c>
      <c r="E37" s="128"/>
    </row>
    <row r="38" spans="1:5" ht="12.75">
      <c r="A38" s="125">
        <v>40996</v>
      </c>
      <c r="B38" s="171"/>
      <c r="C38" s="171">
        <v>-19.8</v>
      </c>
      <c r="D38" s="126" t="s">
        <v>542</v>
      </c>
      <c r="E38" s="128"/>
    </row>
    <row r="39" spans="1:5" ht="12.75">
      <c r="A39" s="125">
        <v>40996</v>
      </c>
      <c r="B39" s="171"/>
      <c r="C39" s="171">
        <v>-12.8</v>
      </c>
      <c r="D39" s="170" t="s">
        <v>557</v>
      </c>
      <c r="E39" s="128"/>
    </row>
    <row r="40" spans="1:5" ht="12.75">
      <c r="A40" s="125">
        <v>40997</v>
      </c>
      <c r="B40" s="171"/>
      <c r="C40" s="171"/>
      <c r="D40" s="126"/>
      <c r="E40" s="128"/>
    </row>
    <row r="41" spans="1:5" ht="12.75">
      <c r="A41" s="125">
        <v>40998</v>
      </c>
      <c r="B41" s="171"/>
      <c r="C41" s="171"/>
      <c r="D41" s="126"/>
      <c r="E41" s="128"/>
    </row>
    <row r="42" spans="1:5" ht="12.75">
      <c r="A42" s="125">
        <v>40999</v>
      </c>
      <c r="B42" s="171"/>
      <c r="C42" s="171"/>
      <c r="D42" s="126"/>
      <c r="E42" s="128"/>
    </row>
    <row r="43" spans="1:5" ht="15">
      <c r="A43" s="124" t="s">
        <v>57</v>
      </c>
      <c r="B43" s="173"/>
      <c r="C43" s="173">
        <f>B3+SUM(C5:C42)+B10</f>
        <v>152.030000000001</v>
      </c>
      <c r="D43" s="359"/>
      <c r="E43" s="359"/>
    </row>
    <row r="44" spans="2:8" ht="12.75">
      <c r="B44" s="174"/>
      <c r="C44" s="174"/>
      <c r="E44" s="129"/>
      <c r="H44" s="134"/>
    </row>
    <row r="45" spans="2:8" ht="12.75">
      <c r="B45" s="174"/>
      <c r="C45" s="175"/>
      <c r="D45" s="135"/>
      <c r="F45" s="129"/>
      <c r="H45" s="134"/>
    </row>
    <row r="46" spans="2:6" ht="12.75">
      <c r="B46" s="176"/>
      <c r="C46" s="176"/>
      <c r="D46" s="134"/>
      <c r="E46" s="129"/>
      <c r="F46" s="129"/>
    </row>
    <row r="47" spans="1:6" ht="12.75">
      <c r="A47" s="137"/>
      <c r="B47" s="137"/>
      <c r="D47" s="134"/>
      <c r="E47" s="129"/>
      <c r="F47" s="129"/>
    </row>
    <row r="48" spans="5:8" ht="12.75">
      <c r="E48" s="129"/>
      <c r="F48" s="129"/>
      <c r="H48" s="129"/>
    </row>
    <row r="49" spans="5:8" ht="12.75">
      <c r="E49" s="138"/>
      <c r="H49" s="129"/>
    </row>
    <row r="50" spans="1:8" ht="12.75">
      <c r="A50" s="139" t="s">
        <v>168</v>
      </c>
      <c r="B50" s="140" t="s">
        <v>534</v>
      </c>
      <c r="C50" s="141" t="s">
        <v>535</v>
      </c>
      <c r="D50" s="142" t="s">
        <v>526</v>
      </c>
      <c r="E50" s="142" t="s">
        <v>527</v>
      </c>
      <c r="G50" s="134"/>
      <c r="H50" s="134"/>
    </row>
    <row r="51" spans="1:8" ht="12.75">
      <c r="A51" s="143"/>
      <c r="B51" s="227"/>
      <c r="C51" s="227"/>
      <c r="D51" s="146"/>
      <c r="E51" s="147"/>
      <c r="G51" s="134"/>
      <c r="H51" s="148"/>
    </row>
    <row r="52" spans="1:8" ht="12.75">
      <c r="A52" s="149" t="s">
        <v>555</v>
      </c>
      <c r="B52" s="185">
        <v>340</v>
      </c>
      <c r="C52" s="185"/>
      <c r="D52" s="151" t="s">
        <v>528</v>
      </c>
      <c r="E52" s="152"/>
      <c r="H52" s="134"/>
    </row>
    <row r="53" spans="1:8" ht="12.75">
      <c r="A53" s="153"/>
      <c r="B53" s="186"/>
      <c r="C53" s="186"/>
      <c r="D53" s="156"/>
      <c r="E53" s="157"/>
      <c r="H53" s="134"/>
    </row>
    <row r="54" spans="1:5" ht="12" customHeight="1">
      <c r="A54" s="149"/>
      <c r="B54" s="187"/>
      <c r="C54" s="187"/>
      <c r="D54" s="158"/>
      <c r="E54" s="146"/>
    </row>
    <row r="55" spans="1:5" ht="24" customHeight="1">
      <c r="A55" s="149" t="s">
        <v>554</v>
      </c>
      <c r="B55" s="185">
        <v>13</v>
      </c>
      <c r="C55" s="185"/>
      <c r="D55" s="151" t="s">
        <v>618</v>
      </c>
      <c r="E55" s="159" t="s">
        <v>614</v>
      </c>
    </row>
    <row r="56" spans="1:6" ht="12" customHeight="1">
      <c r="A56" s="155"/>
      <c r="B56" s="186"/>
      <c r="C56" s="186"/>
      <c r="D56" s="161"/>
      <c r="E56" s="156"/>
      <c r="F56" s="162"/>
    </row>
    <row r="57" spans="1:5" ht="12.75">
      <c r="A57" s="149"/>
      <c r="B57" s="187"/>
      <c r="C57" s="187"/>
      <c r="D57" s="158"/>
      <c r="E57" s="163"/>
    </row>
    <row r="58" spans="1:5" ht="12.75">
      <c r="A58" s="149" t="s">
        <v>553</v>
      </c>
      <c r="B58" s="185">
        <v>35.9</v>
      </c>
      <c r="C58" s="185"/>
      <c r="D58" s="164" t="s">
        <v>530</v>
      </c>
      <c r="E58" s="152"/>
    </row>
    <row r="59" spans="1:5" ht="12.75">
      <c r="A59" s="160"/>
      <c r="B59" s="188"/>
      <c r="C59" s="188"/>
      <c r="D59" s="156"/>
      <c r="E59" s="157"/>
    </row>
    <row r="60" spans="1:5" ht="12.75">
      <c r="A60" s="149"/>
      <c r="B60" s="187"/>
      <c r="C60" s="187"/>
      <c r="D60" s="158"/>
      <c r="E60" s="163"/>
    </row>
    <row r="61" spans="1:5" ht="12.75">
      <c r="A61" s="150" t="s">
        <v>549</v>
      </c>
      <c r="B61" s="185">
        <v>626.25</v>
      </c>
      <c r="C61" s="185"/>
      <c r="D61" s="151" t="s">
        <v>531</v>
      </c>
      <c r="E61" s="165"/>
    </row>
    <row r="62" spans="1:5" ht="12.75">
      <c r="A62" s="160"/>
      <c r="B62" s="186"/>
      <c r="C62" s="186"/>
      <c r="D62" s="156"/>
      <c r="E62" s="157"/>
    </row>
    <row r="63" spans="1:5" ht="12.75">
      <c r="A63" s="167"/>
      <c r="B63" s="187"/>
      <c r="C63" s="187"/>
      <c r="D63" s="158"/>
      <c r="E63" s="158"/>
    </row>
    <row r="64" spans="1:6" ht="12.75">
      <c r="A64" s="150" t="s">
        <v>549</v>
      </c>
      <c r="B64" s="185">
        <v>8</v>
      </c>
      <c r="C64" s="189"/>
      <c r="D64" s="151" t="s">
        <v>536</v>
      </c>
      <c r="E64" s="166" t="s">
        <v>195</v>
      </c>
      <c r="F64" s="162"/>
    </row>
    <row r="65" spans="1:5" ht="12.75">
      <c r="A65" s="155"/>
      <c r="B65" s="186"/>
      <c r="C65" s="186"/>
      <c r="D65" s="156"/>
      <c r="E65" s="156"/>
    </row>
    <row r="66" spans="1:5" ht="12.75">
      <c r="A66" s="149"/>
      <c r="B66" s="187"/>
      <c r="C66" s="187"/>
      <c r="D66" s="158"/>
      <c r="E66" s="163"/>
    </row>
    <row r="67" spans="1:5" ht="12.75">
      <c r="A67" s="149" t="s">
        <v>552</v>
      </c>
      <c r="B67" s="185">
        <v>170</v>
      </c>
      <c r="C67" s="185"/>
      <c r="D67" s="151" t="s">
        <v>532</v>
      </c>
      <c r="E67" s="152"/>
    </row>
    <row r="68" spans="1:5" ht="12.75">
      <c r="A68" s="160"/>
      <c r="B68" s="186"/>
      <c r="C68" s="186"/>
      <c r="D68" s="156"/>
      <c r="E68" s="157"/>
    </row>
    <row r="69" spans="1:5" ht="12.75">
      <c r="A69" s="149"/>
      <c r="B69" s="187"/>
      <c r="C69" s="187"/>
      <c r="D69" s="158"/>
      <c r="E69" s="163"/>
    </row>
    <row r="70" spans="1:5" ht="12.75">
      <c r="A70" s="149" t="s">
        <v>551</v>
      </c>
      <c r="B70" s="185">
        <v>251</v>
      </c>
      <c r="C70" s="185"/>
      <c r="D70" s="151" t="s">
        <v>533</v>
      </c>
      <c r="E70" s="165"/>
    </row>
    <row r="71" spans="1:5" ht="12.75">
      <c r="A71" s="160"/>
      <c r="B71" s="188"/>
      <c r="C71" s="188"/>
      <c r="D71" s="156"/>
      <c r="E71" s="157"/>
    </row>
    <row r="72" spans="1:5" ht="12.75">
      <c r="A72" s="149"/>
      <c r="B72" s="187"/>
      <c r="C72" s="187"/>
      <c r="D72" s="158"/>
      <c r="E72" s="146"/>
    </row>
    <row r="73" spans="1:6" ht="12.75">
      <c r="A73" s="149" t="s">
        <v>550</v>
      </c>
      <c r="B73" s="185">
        <v>4</v>
      </c>
      <c r="C73" s="185"/>
      <c r="D73" s="151" t="s">
        <v>536</v>
      </c>
      <c r="E73" s="166" t="s">
        <v>195</v>
      </c>
      <c r="F73" s="162"/>
    </row>
    <row r="74" spans="1:5" ht="12.75">
      <c r="A74" s="160"/>
      <c r="B74" s="188"/>
      <c r="C74" s="188"/>
      <c r="D74" s="156"/>
      <c r="E74" s="156"/>
    </row>
    <row r="75" spans="1:5" ht="12.75">
      <c r="A75" s="167"/>
      <c r="B75" s="227"/>
      <c r="C75" s="187"/>
      <c r="D75" s="158"/>
      <c r="E75" s="163"/>
    </row>
    <row r="76" spans="1:5" ht="12.75">
      <c r="A76" s="150" t="s">
        <v>548</v>
      </c>
      <c r="B76" s="185">
        <v>44</v>
      </c>
      <c r="C76" s="189"/>
      <c r="D76" s="168" t="s">
        <v>537</v>
      </c>
      <c r="E76" s="165"/>
    </row>
    <row r="77" spans="1:5" ht="12.75">
      <c r="A77" s="150"/>
      <c r="B77" s="189"/>
      <c r="C77" s="189"/>
      <c r="D77" s="151"/>
      <c r="E77" s="152"/>
    </row>
    <row r="78" spans="1:5" ht="12.75">
      <c r="A78" s="155"/>
      <c r="B78" s="186"/>
      <c r="C78" s="186"/>
      <c r="D78" s="156"/>
      <c r="E78" s="157"/>
    </row>
    <row r="79" spans="1:5" ht="12.75">
      <c r="A79" s="167"/>
      <c r="B79" s="227"/>
      <c r="C79" s="187"/>
      <c r="D79" s="158"/>
      <c r="E79" s="163"/>
    </row>
    <row r="80" spans="1:5" ht="12.75">
      <c r="A80" s="150" t="s">
        <v>547</v>
      </c>
      <c r="B80" s="185">
        <v>25000</v>
      </c>
      <c r="C80" s="189"/>
      <c r="D80" s="168" t="s">
        <v>538</v>
      </c>
      <c r="E80" s="165"/>
    </row>
    <row r="81" spans="1:5" ht="12.75">
      <c r="A81" s="155"/>
      <c r="B81" s="186"/>
      <c r="C81" s="186"/>
      <c r="D81" s="156"/>
      <c r="E81" s="157"/>
    </row>
    <row r="82" spans="1:5" ht="12.75">
      <c r="A82" s="150"/>
      <c r="B82" s="227"/>
      <c r="C82" s="187"/>
      <c r="D82" s="158"/>
      <c r="E82" s="163"/>
    </row>
    <row r="83" spans="1:5" ht="12.75">
      <c r="A83" s="150" t="s">
        <v>546</v>
      </c>
      <c r="B83" s="185">
        <v>56</v>
      </c>
      <c r="C83" s="189"/>
      <c r="D83" s="168" t="s">
        <v>539</v>
      </c>
      <c r="E83" s="165"/>
    </row>
    <row r="84" spans="1:5" ht="12.75">
      <c r="A84" s="155"/>
      <c r="B84" s="186"/>
      <c r="C84" s="186"/>
      <c r="D84" s="156"/>
      <c r="E84" s="157"/>
    </row>
    <row r="85" spans="1:5" ht="12.75">
      <c r="A85" s="167"/>
      <c r="B85" s="227"/>
      <c r="C85" s="187"/>
      <c r="D85" s="158"/>
      <c r="E85" s="163"/>
    </row>
    <row r="86" spans="1:5" ht="12.75">
      <c r="A86" s="150" t="s">
        <v>543</v>
      </c>
      <c r="B86" s="185">
        <v>7.9</v>
      </c>
      <c r="C86" s="189"/>
      <c r="D86" s="168" t="s">
        <v>615</v>
      </c>
      <c r="E86" s="165"/>
    </row>
    <row r="87" spans="1:5" ht="12.75">
      <c r="A87" s="155"/>
      <c r="B87" s="186"/>
      <c r="C87" s="186"/>
      <c r="D87" s="156"/>
      <c r="E87" s="157"/>
    </row>
    <row r="88" spans="1:5" ht="12.75">
      <c r="A88" s="167"/>
      <c r="B88" s="227"/>
      <c r="C88" s="187"/>
      <c r="D88" s="158"/>
      <c r="E88" s="163"/>
    </row>
    <row r="89" spans="1:5" ht="12.75">
      <c r="A89" s="150" t="s">
        <v>544</v>
      </c>
      <c r="B89" s="185">
        <v>60</v>
      </c>
      <c r="C89" s="189"/>
      <c r="D89" s="168" t="s">
        <v>528</v>
      </c>
      <c r="E89" s="165"/>
    </row>
    <row r="90" spans="1:5" ht="12.75">
      <c r="A90" s="155"/>
      <c r="B90" s="186"/>
      <c r="C90" s="186"/>
      <c r="D90" s="156"/>
      <c r="E90" s="157"/>
    </row>
    <row r="91" spans="1:5" ht="12.75">
      <c r="A91" s="167"/>
      <c r="B91" s="227"/>
      <c r="C91" s="187"/>
      <c r="D91" s="158"/>
      <c r="E91" s="163"/>
    </row>
    <row r="92" spans="1:5" ht="12.75">
      <c r="A92" s="150" t="s">
        <v>545</v>
      </c>
      <c r="B92" s="185">
        <v>275000</v>
      </c>
      <c r="C92" s="189" t="s">
        <v>541</v>
      </c>
      <c r="D92" s="168" t="s">
        <v>540</v>
      </c>
      <c r="E92" s="165"/>
    </row>
    <row r="93" spans="1:5" ht="12.75">
      <c r="A93" s="155"/>
      <c r="B93" s="186"/>
      <c r="C93" s="186"/>
      <c r="D93" s="156"/>
      <c r="E93" s="157"/>
    </row>
    <row r="94" ht="12.75">
      <c r="B94" s="169"/>
    </row>
    <row r="95" ht="12.75">
      <c r="B95" s="169"/>
    </row>
    <row r="96" ht="12.75">
      <c r="B96" s="169"/>
    </row>
    <row r="97" ht="12.75">
      <c r="B97" s="169"/>
    </row>
  </sheetData>
  <sheetProtection/>
  <mergeCells count="3">
    <mergeCell ref="B3:C3"/>
    <mergeCell ref="D4:E4"/>
    <mergeCell ref="D43:E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PageLayoutView="0" workbookViewId="0" topLeftCell="A22">
      <selection activeCell="A48" sqref="A47:D48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20.140625" style="122" customWidth="1"/>
    <col min="4" max="4" width="58.421875" style="122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556</v>
      </c>
      <c r="B1" s="121"/>
      <c r="C1" s="121"/>
    </row>
    <row r="2" ht="12.75">
      <c r="C2" s="121"/>
    </row>
    <row r="3" spans="1:3" ht="15">
      <c r="A3" s="123" t="s">
        <v>56</v>
      </c>
      <c r="B3" s="360">
        <f>'Marzo ''12'!C43</f>
        <v>152.030000000001</v>
      </c>
      <c r="C3" s="361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358" t="s">
        <v>5</v>
      </c>
      <c r="E4" s="358"/>
    </row>
    <row r="5" spans="1:5" ht="12.75">
      <c r="A5" s="125">
        <v>41000</v>
      </c>
      <c r="B5" s="171"/>
      <c r="C5" s="171"/>
      <c r="D5" s="133"/>
      <c r="E5" s="127"/>
    </row>
    <row r="6" spans="1:6" ht="12.75">
      <c r="A6" s="125">
        <v>41001</v>
      </c>
      <c r="B6" s="171">
        <v>1000</v>
      </c>
      <c r="C6" s="171"/>
      <c r="D6" s="212" t="s">
        <v>202</v>
      </c>
      <c r="E6" s="128"/>
      <c r="F6" s="129"/>
    </row>
    <row r="7" spans="1:6" ht="12.75">
      <c r="A7" s="125">
        <v>41001</v>
      </c>
      <c r="B7" s="171"/>
      <c r="C7" s="171">
        <v>-301</v>
      </c>
      <c r="D7" s="177" t="s">
        <v>558</v>
      </c>
      <c r="E7" s="128"/>
      <c r="F7" s="129"/>
    </row>
    <row r="8" spans="1:7" ht="12.75">
      <c r="A8" s="125">
        <v>41002</v>
      </c>
      <c r="B8" s="171"/>
      <c r="C8" s="171">
        <v>-143.8</v>
      </c>
      <c r="D8" s="178" t="s">
        <v>559</v>
      </c>
      <c r="E8" s="179"/>
      <c r="F8" s="129"/>
      <c r="G8" s="129"/>
    </row>
    <row r="9" spans="1:7" ht="12.75">
      <c r="A9" s="125">
        <v>41002</v>
      </c>
      <c r="B9" s="171"/>
      <c r="C9" s="171">
        <v>-120</v>
      </c>
      <c r="D9" s="180" t="s">
        <v>560</v>
      </c>
      <c r="E9" s="179"/>
      <c r="F9" s="129"/>
      <c r="G9" s="129"/>
    </row>
    <row r="10" spans="1:7" ht="12.75">
      <c r="A10" s="125">
        <v>41003</v>
      </c>
      <c r="B10" s="171"/>
      <c r="C10" s="171"/>
      <c r="D10" s="133"/>
      <c r="E10" s="133"/>
      <c r="F10" s="129"/>
      <c r="G10" s="129"/>
    </row>
    <row r="11" spans="1:7" ht="12.75">
      <c r="A11" s="125">
        <v>41004</v>
      </c>
      <c r="B11" s="171"/>
      <c r="C11" s="171" t="s">
        <v>286</v>
      </c>
      <c r="D11" s="133"/>
      <c r="E11" s="133"/>
      <c r="F11" s="129"/>
      <c r="G11" s="129"/>
    </row>
    <row r="12" spans="1:7" ht="12.75">
      <c r="A12" s="125">
        <v>41005</v>
      </c>
      <c r="B12" s="171"/>
      <c r="C12" s="190">
        <v>-500</v>
      </c>
      <c r="D12" s="210" t="s">
        <v>578</v>
      </c>
      <c r="E12" s="133"/>
      <c r="F12" s="129"/>
      <c r="G12" s="129"/>
    </row>
    <row r="13" spans="1:7" ht="12.75">
      <c r="A13" s="125">
        <v>41006</v>
      </c>
      <c r="B13" s="171"/>
      <c r="C13" s="171"/>
      <c r="D13" s="133"/>
      <c r="E13" s="133"/>
      <c r="F13" s="129"/>
      <c r="G13" s="129"/>
    </row>
    <row r="14" spans="1:7" ht="12.75">
      <c r="A14" s="125">
        <v>41007</v>
      </c>
      <c r="B14" s="171"/>
      <c r="C14" s="171"/>
      <c r="D14" s="133"/>
      <c r="E14" s="133"/>
      <c r="F14" s="129"/>
      <c r="G14" s="129"/>
    </row>
    <row r="15" spans="1:7" ht="12.75">
      <c r="A15" s="125">
        <v>41008</v>
      </c>
      <c r="B15" s="172"/>
      <c r="C15" s="171"/>
      <c r="D15" s="133"/>
      <c r="E15" s="133"/>
      <c r="F15" s="129"/>
      <c r="G15" s="129"/>
    </row>
    <row r="16" spans="1:7" ht="12.75">
      <c r="A16" s="125">
        <v>41009</v>
      </c>
      <c r="B16" s="172"/>
      <c r="C16" s="171"/>
      <c r="D16" s="133"/>
      <c r="E16" s="133"/>
      <c r="F16" s="129"/>
      <c r="G16" s="129"/>
    </row>
    <row r="17" spans="1:7" ht="12.75">
      <c r="A17" s="125">
        <v>41010</v>
      </c>
      <c r="B17" s="172"/>
      <c r="C17" s="171">
        <v>-50</v>
      </c>
      <c r="D17" s="191" t="s">
        <v>563</v>
      </c>
      <c r="E17" s="133"/>
      <c r="F17" s="129"/>
      <c r="G17" s="129"/>
    </row>
    <row r="18" spans="1:7" ht="12.75">
      <c r="A18" s="125">
        <v>41011</v>
      </c>
      <c r="B18" s="172"/>
      <c r="C18" s="171">
        <v>-3.9</v>
      </c>
      <c r="D18" s="192" t="s">
        <v>499</v>
      </c>
      <c r="E18" s="133"/>
      <c r="F18" s="129"/>
      <c r="G18" s="129"/>
    </row>
    <row r="19" spans="1:7" ht="12.75">
      <c r="A19" s="125">
        <v>41012</v>
      </c>
      <c r="B19" s="171">
        <v>1500</v>
      </c>
      <c r="C19" s="171"/>
      <c r="D19" s="212" t="s">
        <v>202</v>
      </c>
      <c r="E19" s="133"/>
      <c r="F19" s="129"/>
      <c r="G19" s="129"/>
    </row>
    <row r="20" spans="1:7" ht="12.75">
      <c r="A20" s="125">
        <v>41012</v>
      </c>
      <c r="B20" s="171"/>
      <c r="C20" s="171">
        <v>-34</v>
      </c>
      <c r="D20" s="179" t="s">
        <v>564</v>
      </c>
      <c r="E20" s="193"/>
      <c r="F20" s="129"/>
      <c r="G20" s="129"/>
    </row>
    <row r="21" spans="1:7" ht="12.75">
      <c r="A21" s="125">
        <v>41012</v>
      </c>
      <c r="B21" s="171"/>
      <c r="C21" s="171">
        <v>-6</v>
      </c>
      <c r="D21" s="179" t="s">
        <v>565</v>
      </c>
      <c r="E21" s="194"/>
      <c r="F21" s="129"/>
      <c r="G21" s="129"/>
    </row>
    <row r="22" spans="1:7" ht="12.75">
      <c r="A22" s="125">
        <v>41012</v>
      </c>
      <c r="B22" s="171"/>
      <c r="C22" s="171">
        <v>-112.8</v>
      </c>
      <c r="D22" s="179" t="s">
        <v>566</v>
      </c>
      <c r="E22" s="179"/>
      <c r="F22" s="129"/>
      <c r="G22" s="129"/>
    </row>
    <row r="23" spans="1:7" ht="12.75">
      <c r="A23" s="125">
        <v>41013</v>
      </c>
      <c r="B23" s="172"/>
      <c r="C23" s="171"/>
      <c r="D23" s="133"/>
      <c r="E23" s="133"/>
      <c r="F23" s="129"/>
      <c r="G23" s="129"/>
    </row>
    <row r="24" spans="1:7" ht="12.75">
      <c r="A24" s="125">
        <v>41014</v>
      </c>
      <c r="B24" s="172"/>
      <c r="C24" s="171"/>
      <c r="D24" s="133"/>
      <c r="E24" s="133"/>
      <c r="F24" s="129"/>
      <c r="G24" s="129"/>
    </row>
    <row r="25" spans="1:7" ht="12.75">
      <c r="A25" s="125">
        <v>41015</v>
      </c>
      <c r="B25" s="172"/>
      <c r="C25" s="171">
        <v>-7.5</v>
      </c>
      <c r="D25" s="179" t="s">
        <v>571</v>
      </c>
      <c r="E25" s="133"/>
      <c r="G25" s="129"/>
    </row>
    <row r="26" spans="1:7" ht="12.75">
      <c r="A26" s="125">
        <v>41016</v>
      </c>
      <c r="B26" s="172"/>
      <c r="C26" s="171"/>
      <c r="D26" s="133"/>
      <c r="E26" s="133"/>
      <c r="G26" s="129"/>
    </row>
    <row r="27" spans="1:7" ht="12.75">
      <c r="A27" s="125">
        <v>41017</v>
      </c>
      <c r="B27" s="172"/>
      <c r="C27" s="171"/>
      <c r="D27" s="133"/>
      <c r="E27" s="133"/>
      <c r="G27" s="129"/>
    </row>
    <row r="28" spans="1:7" ht="12.75">
      <c r="A28" s="125">
        <v>41018</v>
      </c>
      <c r="B28" s="172"/>
      <c r="C28" s="171">
        <v>-240</v>
      </c>
      <c r="D28" s="179" t="s">
        <v>567</v>
      </c>
      <c r="E28" s="133"/>
      <c r="G28" s="129"/>
    </row>
    <row r="29" spans="1:5" ht="12.75">
      <c r="A29" s="125">
        <v>41019</v>
      </c>
      <c r="B29" s="171"/>
      <c r="C29" s="171">
        <v>-5</v>
      </c>
      <c r="D29" s="179" t="s">
        <v>568</v>
      </c>
      <c r="E29" s="130"/>
    </row>
    <row r="30" spans="1:5" ht="12.75">
      <c r="A30" s="125">
        <v>41020</v>
      </c>
      <c r="B30" s="171"/>
      <c r="C30" s="171"/>
      <c r="D30" s="133"/>
      <c r="E30" s="130"/>
    </row>
    <row r="31" spans="1:5" ht="12.75">
      <c r="A31" s="125">
        <v>41021</v>
      </c>
      <c r="B31" s="171"/>
      <c r="C31" s="171"/>
      <c r="D31" s="133"/>
      <c r="E31" s="133"/>
    </row>
    <row r="32" spans="1:5" ht="12.75">
      <c r="A32" s="125">
        <v>41022</v>
      </c>
      <c r="B32" s="171"/>
      <c r="C32" s="171"/>
      <c r="D32" s="133"/>
      <c r="E32" s="133"/>
    </row>
    <row r="33" spans="1:5" ht="12.75">
      <c r="A33" s="125">
        <v>41023</v>
      </c>
      <c r="B33" s="171">
        <v>500</v>
      </c>
      <c r="C33" s="171"/>
      <c r="D33" s="131" t="s">
        <v>569</v>
      </c>
      <c r="E33" s="133"/>
    </row>
    <row r="34" spans="1:5" ht="12.75">
      <c r="A34" s="125">
        <v>41023</v>
      </c>
      <c r="B34" s="171"/>
      <c r="C34" s="171">
        <v>-59.7</v>
      </c>
      <c r="D34" s="131" t="s">
        <v>570</v>
      </c>
      <c r="E34" s="179"/>
    </row>
    <row r="35" spans="1:6" ht="12.75">
      <c r="A35" s="125">
        <v>41024</v>
      </c>
      <c r="B35" s="171"/>
      <c r="C35" s="171"/>
      <c r="D35" s="131"/>
      <c r="E35" s="133"/>
      <c r="F35" s="129"/>
    </row>
    <row r="36" spans="1:6" ht="12.75">
      <c r="A36" s="125">
        <v>41025</v>
      </c>
      <c r="B36" s="171"/>
      <c r="C36" s="171"/>
      <c r="D36" s="133"/>
      <c r="E36" s="133"/>
      <c r="F36" s="132"/>
    </row>
    <row r="37" spans="1:5" ht="12.75">
      <c r="A37" s="125">
        <v>41026</v>
      </c>
      <c r="B37" s="171"/>
      <c r="C37" s="171">
        <v>-124.99</v>
      </c>
      <c r="D37" s="195" t="s">
        <v>572</v>
      </c>
      <c r="E37" s="196"/>
    </row>
    <row r="38" spans="1:5" ht="12.75">
      <c r="A38" s="125">
        <v>41026</v>
      </c>
      <c r="B38" s="171"/>
      <c r="C38" s="171">
        <v>-8</v>
      </c>
      <c r="D38" s="131" t="s">
        <v>573</v>
      </c>
      <c r="E38" s="128"/>
    </row>
    <row r="39" spans="1:5" ht="12.75">
      <c r="A39" s="125">
        <v>41026</v>
      </c>
      <c r="B39" s="171"/>
      <c r="C39" s="171">
        <v>-26</v>
      </c>
      <c r="D39" s="131" t="s">
        <v>574</v>
      </c>
      <c r="E39" s="128"/>
    </row>
    <row r="40" spans="1:5" ht="12.75">
      <c r="A40" s="125">
        <v>41026</v>
      </c>
      <c r="B40" s="171"/>
      <c r="C40" s="171">
        <v>-152.9</v>
      </c>
      <c r="D40" s="131" t="s">
        <v>575</v>
      </c>
      <c r="E40" s="128"/>
    </row>
    <row r="41" spans="1:5" ht="12.75">
      <c r="A41" s="125">
        <v>41026</v>
      </c>
      <c r="B41" s="171"/>
      <c r="C41" s="171">
        <v>-109.1</v>
      </c>
      <c r="D41" s="131" t="s">
        <v>576</v>
      </c>
      <c r="E41" s="128"/>
    </row>
    <row r="42" spans="1:5" ht="12.75">
      <c r="A42" s="125">
        <v>41027</v>
      </c>
      <c r="B42" s="171"/>
      <c r="C42" s="171"/>
      <c r="D42" s="133"/>
      <c r="E42" s="128"/>
    </row>
    <row r="43" spans="1:6" ht="12.75">
      <c r="A43" s="125">
        <v>41028</v>
      </c>
      <c r="B43" s="171"/>
      <c r="C43" s="171"/>
      <c r="D43" s="133"/>
      <c r="E43" s="128"/>
      <c r="F43" s="132"/>
    </row>
    <row r="44" spans="1:5" ht="12.75">
      <c r="A44" s="125">
        <v>41029</v>
      </c>
      <c r="B44" s="171"/>
      <c r="C44" s="171">
        <v>-97.72</v>
      </c>
      <c r="D44" s="197" t="s">
        <v>577</v>
      </c>
      <c r="E44" s="128"/>
    </row>
    <row r="45" spans="1:5" ht="15">
      <c r="A45" s="124" t="s">
        <v>57</v>
      </c>
      <c r="B45" s="173"/>
      <c r="C45" s="173">
        <f>B3+B6+B19+B33+SUM(C5:C44)</f>
        <v>1049.6200000000013</v>
      </c>
      <c r="D45" s="359"/>
      <c r="E45" s="359"/>
    </row>
    <row r="46" spans="5:8" ht="12.75">
      <c r="E46" s="129"/>
      <c r="H46" s="134"/>
    </row>
    <row r="47" spans="3:8" ht="12.75">
      <c r="C47" s="136"/>
      <c r="D47" s="213"/>
      <c r="H47" s="134"/>
    </row>
    <row r="48" spans="2:4" ht="12.75">
      <c r="B48" s="121"/>
      <c r="C48" s="136"/>
      <c r="D48" s="134"/>
    </row>
    <row r="49" spans="1:4" ht="12.75">
      <c r="A49" s="137"/>
      <c r="B49" s="137"/>
      <c r="D49" s="134"/>
    </row>
    <row r="51" spans="5:8" ht="12.75">
      <c r="E51" s="138"/>
      <c r="H51" s="129"/>
    </row>
    <row r="52" spans="1:8" ht="12.75">
      <c r="A52" s="139" t="s">
        <v>168</v>
      </c>
      <c r="B52" s="140" t="s">
        <v>534</v>
      </c>
      <c r="C52" s="141" t="s">
        <v>535</v>
      </c>
      <c r="D52" s="142" t="s">
        <v>526</v>
      </c>
      <c r="E52" s="142" t="s">
        <v>527</v>
      </c>
      <c r="G52" s="134"/>
      <c r="H52" s="134"/>
    </row>
    <row r="53" spans="1:8" ht="12.75">
      <c r="A53" s="143"/>
      <c r="B53" s="144"/>
      <c r="C53" s="145"/>
      <c r="D53" s="146"/>
      <c r="E53" s="147"/>
      <c r="G53" s="134"/>
      <c r="H53" s="148"/>
    </row>
    <row r="54" spans="1:8" ht="12.75">
      <c r="A54" s="149" t="s">
        <v>555</v>
      </c>
      <c r="B54" s="185">
        <v>340</v>
      </c>
      <c r="C54" s="185"/>
      <c r="D54" s="151" t="s">
        <v>528</v>
      </c>
      <c r="E54" s="152"/>
      <c r="H54" s="134"/>
    </row>
    <row r="55" spans="1:8" ht="12.75">
      <c r="A55" s="153"/>
      <c r="B55" s="186"/>
      <c r="C55" s="186"/>
      <c r="D55" s="156"/>
      <c r="E55" s="157"/>
      <c r="H55" s="134"/>
    </row>
    <row r="56" spans="1:5" ht="12" customHeight="1">
      <c r="A56" s="149"/>
      <c r="B56" s="187"/>
      <c r="C56" s="187"/>
      <c r="D56" s="158"/>
      <c r="E56" s="146"/>
    </row>
    <row r="57" spans="1:5" ht="24" customHeight="1">
      <c r="A57" s="149" t="s">
        <v>554</v>
      </c>
      <c r="B57" s="185">
        <v>13</v>
      </c>
      <c r="C57" s="185"/>
      <c r="D57" s="151" t="s">
        <v>619</v>
      </c>
      <c r="E57" s="159" t="s">
        <v>525</v>
      </c>
    </row>
    <row r="58" spans="1:6" ht="12" customHeight="1">
      <c r="A58" s="149"/>
      <c r="B58" s="185"/>
      <c r="C58" s="185"/>
      <c r="D58" s="151"/>
      <c r="E58" s="152"/>
      <c r="F58" s="162"/>
    </row>
    <row r="59" spans="1:5" ht="12.75">
      <c r="A59" s="226"/>
      <c r="B59" s="246"/>
      <c r="C59" s="246"/>
      <c r="D59" s="247"/>
      <c r="E59" s="248"/>
    </row>
    <row r="60" spans="1:5" s="249" customFormat="1" ht="12.75">
      <c r="A60" s="149" t="s">
        <v>553</v>
      </c>
      <c r="B60" s="185">
        <v>35.9</v>
      </c>
      <c r="C60" s="185"/>
      <c r="D60" s="164" t="s">
        <v>530</v>
      </c>
      <c r="E60" s="152"/>
    </row>
    <row r="61" spans="1:5" ht="12.75">
      <c r="A61" s="160"/>
      <c r="B61" s="188"/>
      <c r="C61" s="188"/>
      <c r="D61" s="156"/>
      <c r="E61" s="157"/>
    </row>
    <row r="62" spans="1:5" ht="12.75">
      <c r="A62" s="149"/>
      <c r="B62" s="187"/>
      <c r="C62" s="187"/>
      <c r="D62" s="158"/>
      <c r="E62" s="163"/>
    </row>
    <row r="63" spans="1:5" ht="12.75">
      <c r="A63" s="150" t="s">
        <v>549</v>
      </c>
      <c r="B63" s="185">
        <v>626.25</v>
      </c>
      <c r="C63" s="189">
        <v>600.25</v>
      </c>
      <c r="D63" s="168" t="s">
        <v>596</v>
      </c>
      <c r="E63" s="165"/>
    </row>
    <row r="64" spans="1:5" ht="12.75">
      <c r="A64" s="149"/>
      <c r="B64" s="185"/>
      <c r="C64" s="185"/>
      <c r="D64" s="168" t="s">
        <v>595</v>
      </c>
      <c r="E64" s="165"/>
    </row>
    <row r="65" spans="1:5" ht="12.75">
      <c r="A65" s="155" t="s">
        <v>534</v>
      </c>
      <c r="B65" s="186">
        <f>B63-C63</f>
        <v>26</v>
      </c>
      <c r="C65" s="186"/>
      <c r="D65" s="156"/>
      <c r="E65" s="157"/>
    </row>
    <row r="66" spans="1:5" ht="12.75">
      <c r="A66" s="167"/>
      <c r="B66" s="187"/>
      <c r="C66" s="187"/>
      <c r="D66" s="158"/>
      <c r="E66" s="158"/>
    </row>
    <row r="67" spans="1:6" ht="12.75">
      <c r="A67" s="150" t="s">
        <v>549</v>
      </c>
      <c r="B67" s="185">
        <v>8</v>
      </c>
      <c r="C67" s="189"/>
      <c r="D67" s="151" t="s">
        <v>536</v>
      </c>
      <c r="E67" s="166" t="s">
        <v>195</v>
      </c>
      <c r="F67" s="162"/>
    </row>
    <row r="68" spans="1:5" ht="12.75">
      <c r="A68" s="155"/>
      <c r="B68" s="186"/>
      <c r="C68" s="186"/>
      <c r="D68" s="156"/>
      <c r="E68" s="156"/>
    </row>
    <row r="69" spans="1:5" ht="12.75">
      <c r="A69" s="149"/>
      <c r="B69" s="187"/>
      <c r="C69" s="187"/>
      <c r="D69" s="158"/>
      <c r="E69" s="163"/>
    </row>
    <row r="70" spans="1:5" ht="12.75">
      <c r="A70" s="149" t="s">
        <v>552</v>
      </c>
      <c r="B70" s="185">
        <v>170</v>
      </c>
      <c r="C70" s="185"/>
      <c r="D70" s="151" t="s">
        <v>532</v>
      </c>
      <c r="E70" s="152"/>
    </row>
    <row r="71" spans="1:5" ht="12.75">
      <c r="A71" s="160"/>
      <c r="B71" s="186"/>
      <c r="C71" s="186"/>
      <c r="D71" s="156"/>
      <c r="E71" s="157"/>
    </row>
    <row r="72" spans="1:5" ht="12.75">
      <c r="A72" s="149"/>
      <c r="B72" s="187"/>
      <c r="C72" s="187"/>
      <c r="D72" s="158"/>
      <c r="E72" s="163"/>
    </row>
    <row r="73" spans="1:5" ht="12.75">
      <c r="A73" s="149" t="s">
        <v>551</v>
      </c>
      <c r="B73" s="185">
        <v>251</v>
      </c>
      <c r="C73" s="185"/>
      <c r="D73" s="151" t="s">
        <v>533</v>
      </c>
      <c r="E73" s="165"/>
    </row>
    <row r="74" spans="1:5" ht="12.75">
      <c r="A74" s="160"/>
      <c r="B74" s="188"/>
      <c r="C74" s="188"/>
      <c r="D74" s="156"/>
      <c r="E74" s="157"/>
    </row>
    <row r="75" spans="1:5" ht="12.75">
      <c r="A75" s="149"/>
      <c r="B75" s="187"/>
      <c r="C75" s="187"/>
      <c r="D75" s="158"/>
      <c r="E75" s="146"/>
    </row>
    <row r="76" spans="1:6" ht="12.75">
      <c r="A76" s="149" t="s">
        <v>550</v>
      </c>
      <c r="B76" s="185">
        <v>4</v>
      </c>
      <c r="C76" s="185"/>
      <c r="D76" s="151" t="s">
        <v>536</v>
      </c>
      <c r="E76" s="166" t="s">
        <v>195</v>
      </c>
      <c r="F76" s="162"/>
    </row>
    <row r="77" spans="1:5" ht="12.75">
      <c r="A77" s="160"/>
      <c r="B77" s="188"/>
      <c r="C77" s="188"/>
      <c r="D77" s="156"/>
      <c r="E77" s="156"/>
    </row>
    <row r="78" spans="1:5" ht="12.75">
      <c r="A78" s="167"/>
      <c r="B78" s="227"/>
      <c r="C78" s="187"/>
      <c r="D78" s="158"/>
      <c r="E78" s="163"/>
    </row>
    <row r="79" spans="1:5" ht="12.75">
      <c r="A79" s="150" t="s">
        <v>548</v>
      </c>
      <c r="B79" s="185">
        <v>44</v>
      </c>
      <c r="C79" s="189"/>
      <c r="D79" s="168" t="s">
        <v>537</v>
      </c>
      <c r="E79" s="165"/>
    </row>
    <row r="80" spans="1:5" ht="12.75">
      <c r="A80" s="150"/>
      <c r="B80" s="189"/>
      <c r="C80" s="189"/>
      <c r="D80" s="151"/>
      <c r="E80" s="152"/>
    </row>
    <row r="81" spans="1:5" ht="12.75">
      <c r="A81" s="155"/>
      <c r="B81" s="186"/>
      <c r="C81" s="186"/>
      <c r="D81" s="156"/>
      <c r="E81" s="157"/>
    </row>
    <row r="82" spans="1:5" ht="12.75">
      <c r="A82" s="167"/>
      <c r="B82" s="227"/>
      <c r="C82" s="187"/>
      <c r="D82" s="158"/>
      <c r="E82" s="163"/>
    </row>
    <row r="83" spans="1:5" ht="12.75">
      <c r="A83" s="150" t="s">
        <v>547</v>
      </c>
      <c r="B83" s="185">
        <v>25000</v>
      </c>
      <c r="C83" s="189"/>
      <c r="D83" s="168" t="s">
        <v>538</v>
      </c>
      <c r="E83" s="165"/>
    </row>
    <row r="84" spans="1:5" ht="12.75">
      <c r="A84" s="155"/>
      <c r="B84" s="186"/>
      <c r="C84" s="186"/>
      <c r="D84" s="156"/>
      <c r="E84" s="157"/>
    </row>
    <row r="85" spans="1:5" ht="12.75">
      <c r="A85" s="150"/>
      <c r="B85" s="227"/>
      <c r="C85" s="187"/>
      <c r="D85" s="158"/>
      <c r="E85" s="163"/>
    </row>
    <row r="86" spans="1:5" ht="12.75">
      <c r="A86" s="150" t="s">
        <v>546</v>
      </c>
      <c r="B86" s="185">
        <v>56</v>
      </c>
      <c r="C86" s="189">
        <v>56</v>
      </c>
      <c r="D86" s="168" t="s">
        <v>561</v>
      </c>
      <c r="E86" s="165"/>
    </row>
    <row r="87" spans="1:5" ht="12.75">
      <c r="A87" s="150"/>
      <c r="B87" s="185"/>
      <c r="C87" s="189"/>
      <c r="D87" s="168"/>
      <c r="E87" s="165"/>
    </row>
    <row r="88" spans="1:5" ht="12.75">
      <c r="A88" s="155" t="s">
        <v>534</v>
      </c>
      <c r="B88" s="186">
        <f>B86-C86</f>
        <v>0</v>
      </c>
      <c r="C88" s="186"/>
      <c r="D88" s="156"/>
      <c r="E88" s="157"/>
    </row>
    <row r="89" spans="1:5" ht="12.75">
      <c r="A89" s="167"/>
      <c r="B89" s="227"/>
      <c r="C89" s="187"/>
      <c r="D89" s="158"/>
      <c r="E89" s="163"/>
    </row>
    <row r="90" spans="1:5" ht="12.75">
      <c r="A90" s="150" t="s">
        <v>543</v>
      </c>
      <c r="B90" s="185">
        <v>7.9</v>
      </c>
      <c r="C90" s="189"/>
      <c r="D90" s="168" t="s">
        <v>615</v>
      </c>
      <c r="E90" s="165"/>
    </row>
    <row r="91" spans="1:5" ht="12.75">
      <c r="A91" s="155"/>
      <c r="B91" s="186"/>
      <c r="C91" s="186"/>
      <c r="D91" s="156"/>
      <c r="E91" s="157"/>
    </row>
    <row r="92" spans="1:5" ht="12.75">
      <c r="A92" s="167"/>
      <c r="B92" s="227"/>
      <c r="C92" s="187"/>
      <c r="D92" s="158"/>
      <c r="E92" s="163"/>
    </row>
    <row r="93" spans="1:5" ht="12.75">
      <c r="A93" s="150" t="s">
        <v>544</v>
      </c>
      <c r="B93" s="185">
        <v>60</v>
      </c>
      <c r="C93" s="189"/>
      <c r="D93" s="168" t="s">
        <v>528</v>
      </c>
      <c r="E93" s="165"/>
    </row>
    <row r="94" spans="1:5" ht="12.75">
      <c r="A94" s="155"/>
      <c r="B94" s="186"/>
      <c r="C94" s="186"/>
      <c r="D94" s="156"/>
      <c r="E94" s="157"/>
    </row>
    <row r="95" spans="1:5" ht="12.75">
      <c r="A95" s="167"/>
      <c r="B95" s="227"/>
      <c r="C95" s="187"/>
      <c r="D95" s="158"/>
      <c r="E95" s="163"/>
    </row>
    <row r="96" spans="1:5" ht="12.75">
      <c r="A96" s="150" t="s">
        <v>545</v>
      </c>
      <c r="B96" s="185">
        <v>275000</v>
      </c>
      <c r="C96" s="189"/>
      <c r="D96" s="168" t="s">
        <v>540</v>
      </c>
      <c r="E96" s="165"/>
    </row>
    <row r="97" spans="1:5" ht="12.75">
      <c r="A97" s="155"/>
      <c r="B97" s="186"/>
      <c r="C97" s="186"/>
      <c r="D97" s="156"/>
      <c r="E97" s="157"/>
    </row>
    <row r="98" spans="1:5" ht="12.75">
      <c r="A98" s="167"/>
      <c r="B98" s="227"/>
      <c r="C98" s="187"/>
      <c r="D98" s="158"/>
      <c r="E98" s="163"/>
    </row>
    <row r="99" spans="1:5" ht="12.75">
      <c r="A99" s="150" t="s">
        <v>579</v>
      </c>
      <c r="B99" s="185">
        <v>50</v>
      </c>
      <c r="C99" s="189">
        <v>50</v>
      </c>
      <c r="D99" s="168" t="s">
        <v>580</v>
      </c>
      <c r="E99" s="165"/>
    </row>
    <row r="100" spans="1:5" ht="12.75">
      <c r="A100" s="150"/>
      <c r="B100" s="185"/>
      <c r="C100" s="185"/>
      <c r="D100" s="151"/>
      <c r="E100" s="152"/>
    </row>
    <row r="101" spans="1:5" ht="12.75">
      <c r="A101" s="155" t="s">
        <v>534</v>
      </c>
      <c r="B101" s="186">
        <f>+C99</f>
        <v>50</v>
      </c>
      <c r="C101" s="186"/>
      <c r="D101" s="156"/>
      <c r="E101" s="157"/>
    </row>
    <row r="102" ht="12.75">
      <c r="B102" s="169"/>
    </row>
  </sheetData>
  <sheetProtection/>
  <mergeCells count="3">
    <mergeCell ref="B3:C3"/>
    <mergeCell ref="D4:E4"/>
    <mergeCell ref="D45:E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zoomScalePageLayoutView="0" workbookViewId="0" topLeftCell="A31">
      <selection activeCell="B52" sqref="B52:D54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20.140625" style="122" customWidth="1"/>
    <col min="4" max="4" width="58.421875" style="122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562</v>
      </c>
      <c r="B1" s="121"/>
      <c r="C1" s="121"/>
    </row>
    <row r="2" ht="12.75">
      <c r="C2" s="121"/>
    </row>
    <row r="3" spans="1:3" ht="15">
      <c r="A3" s="123" t="s">
        <v>56</v>
      </c>
      <c r="B3" s="360">
        <f>'Aprile ''12'!C45</f>
        <v>1049.6200000000013</v>
      </c>
      <c r="C3" s="361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358" t="s">
        <v>5</v>
      </c>
      <c r="E4" s="358"/>
    </row>
    <row r="5" spans="1:5" ht="12.75">
      <c r="A5" s="125">
        <v>41030</v>
      </c>
      <c r="B5" s="171"/>
      <c r="C5" s="171"/>
      <c r="D5" s="182"/>
      <c r="E5" s="181"/>
    </row>
    <row r="6" spans="1:6" ht="12.75">
      <c r="A6" s="125">
        <v>41031</v>
      </c>
      <c r="B6" s="171"/>
      <c r="C6" s="171">
        <v>-110</v>
      </c>
      <c r="D6" s="198" t="s">
        <v>581</v>
      </c>
      <c r="E6" s="128"/>
      <c r="F6" s="129"/>
    </row>
    <row r="7" spans="1:6" ht="12.75">
      <c r="A7" s="125">
        <v>41032</v>
      </c>
      <c r="B7" s="171"/>
      <c r="C7" s="171">
        <v>-235.4</v>
      </c>
      <c r="D7" s="199" t="s">
        <v>582</v>
      </c>
      <c r="E7" s="128"/>
      <c r="F7" s="129"/>
    </row>
    <row r="8" spans="1:7" ht="12.75">
      <c r="A8" s="125">
        <v>41033</v>
      </c>
      <c r="B8" s="171"/>
      <c r="C8" s="171"/>
      <c r="D8" s="182"/>
      <c r="E8" s="179"/>
      <c r="F8" s="129"/>
      <c r="G8" s="129"/>
    </row>
    <row r="9" spans="1:7" ht="12.75">
      <c r="A9" s="125">
        <v>41034</v>
      </c>
      <c r="B9" s="171"/>
      <c r="C9" s="171"/>
      <c r="D9" s="182"/>
      <c r="E9" s="179"/>
      <c r="F9" s="129"/>
      <c r="G9" s="129"/>
    </row>
    <row r="10" spans="1:7" ht="12.75">
      <c r="A10" s="125">
        <v>41035</v>
      </c>
      <c r="B10" s="171"/>
      <c r="C10" s="171"/>
      <c r="D10" s="182"/>
      <c r="E10" s="182"/>
      <c r="F10" s="129"/>
      <c r="G10" s="129"/>
    </row>
    <row r="11" spans="1:7" ht="12.75">
      <c r="A11" s="125">
        <v>41036</v>
      </c>
      <c r="B11" s="171"/>
      <c r="C11" s="171"/>
      <c r="D11" s="182"/>
      <c r="E11" s="182"/>
      <c r="F11" s="129"/>
      <c r="G11" s="129"/>
    </row>
    <row r="12" spans="1:7" ht="12.75">
      <c r="A12" s="125">
        <v>41037</v>
      </c>
      <c r="B12" s="171"/>
      <c r="C12" s="171">
        <v>-2.5</v>
      </c>
      <c r="D12" s="205" t="s">
        <v>591</v>
      </c>
      <c r="E12" s="205"/>
      <c r="F12" s="129"/>
      <c r="G12" s="129"/>
    </row>
    <row r="13" spans="1:7" ht="12.75">
      <c r="A13" s="125">
        <v>41037</v>
      </c>
      <c r="B13" s="171"/>
      <c r="C13" s="171">
        <v>-136</v>
      </c>
      <c r="D13" s="200" t="s">
        <v>583</v>
      </c>
      <c r="E13" s="182"/>
      <c r="F13" s="129"/>
      <c r="G13" s="129"/>
    </row>
    <row r="14" spans="1:7" ht="12.75">
      <c r="A14" s="125">
        <v>41038</v>
      </c>
      <c r="B14" s="171"/>
      <c r="C14" s="171">
        <v>-47.08</v>
      </c>
      <c r="D14" s="201" t="s">
        <v>584</v>
      </c>
      <c r="E14" s="205"/>
      <c r="F14" s="129"/>
      <c r="G14" s="129"/>
    </row>
    <row r="15" spans="1:7" ht="12.75">
      <c r="A15" s="125">
        <v>41038</v>
      </c>
      <c r="B15" s="171"/>
      <c r="C15" s="171">
        <v>-46.4</v>
      </c>
      <c r="D15" s="201" t="s">
        <v>585</v>
      </c>
      <c r="E15" s="201"/>
      <c r="F15" s="129"/>
      <c r="G15" s="129"/>
    </row>
    <row r="16" spans="1:7" ht="12.75">
      <c r="A16" s="125">
        <v>41038</v>
      </c>
      <c r="B16" s="171"/>
      <c r="C16" s="171">
        <v>-55.6</v>
      </c>
      <c r="D16" s="205" t="s">
        <v>588</v>
      </c>
      <c r="E16" s="205"/>
      <c r="F16" s="129"/>
      <c r="G16" s="129"/>
    </row>
    <row r="17" spans="1:7" ht="12.75">
      <c r="A17" s="125">
        <v>41038</v>
      </c>
      <c r="B17" s="171"/>
      <c r="C17" s="171">
        <v>-22</v>
      </c>
      <c r="D17" s="205" t="s">
        <v>589</v>
      </c>
      <c r="E17" s="205"/>
      <c r="F17" s="129"/>
      <c r="G17" s="129"/>
    </row>
    <row r="18" spans="1:7" ht="12.75">
      <c r="A18" s="125">
        <v>41038</v>
      </c>
      <c r="B18" s="171"/>
      <c r="C18" s="171">
        <v>-25.65</v>
      </c>
      <c r="D18" s="205" t="s">
        <v>590</v>
      </c>
      <c r="E18" s="205"/>
      <c r="F18" s="129"/>
      <c r="G18" s="129"/>
    </row>
    <row r="19" spans="1:7" ht="12.75">
      <c r="A19" s="125">
        <v>41039</v>
      </c>
      <c r="B19" s="171"/>
      <c r="C19" s="171">
        <v>-78</v>
      </c>
      <c r="D19" s="203" t="s">
        <v>586</v>
      </c>
      <c r="E19" s="203"/>
      <c r="F19" s="129"/>
      <c r="G19" s="129"/>
    </row>
    <row r="20" spans="1:7" ht="12.75">
      <c r="A20" s="125">
        <v>41039</v>
      </c>
      <c r="B20" s="171"/>
      <c r="C20" s="171"/>
      <c r="D20" s="202"/>
      <c r="E20" s="205"/>
      <c r="F20" s="129"/>
      <c r="G20" s="129"/>
    </row>
    <row r="21" spans="1:7" ht="12.75">
      <c r="A21" s="125">
        <v>41039</v>
      </c>
      <c r="B21" s="171"/>
      <c r="C21" s="171">
        <v>-1.5</v>
      </c>
      <c r="D21" s="204" t="s">
        <v>587</v>
      </c>
      <c r="E21" s="204"/>
      <c r="F21" s="129"/>
      <c r="G21" s="129"/>
    </row>
    <row r="22" spans="1:7" ht="12.75">
      <c r="A22" s="125">
        <v>41040</v>
      </c>
      <c r="B22" s="172"/>
      <c r="C22" s="171">
        <v>-69.5</v>
      </c>
      <c r="D22" s="206" t="s">
        <v>592</v>
      </c>
      <c r="E22" s="182"/>
      <c r="F22" s="129"/>
      <c r="G22" s="129"/>
    </row>
    <row r="23" spans="1:7" ht="12.75">
      <c r="A23" s="125">
        <v>41041</v>
      </c>
      <c r="B23" s="172"/>
      <c r="C23" s="171"/>
      <c r="D23" s="182"/>
      <c r="E23" s="182"/>
      <c r="F23" s="129"/>
      <c r="G23" s="129"/>
    </row>
    <row r="24" spans="1:7" ht="12.75">
      <c r="A24" s="125">
        <v>41042</v>
      </c>
      <c r="B24" s="172"/>
      <c r="C24" s="171"/>
      <c r="D24" s="182"/>
      <c r="E24" s="182"/>
      <c r="F24" s="129"/>
      <c r="G24" s="129"/>
    </row>
    <row r="25" spans="1:7" ht="12.75">
      <c r="A25" s="125">
        <v>41043</v>
      </c>
      <c r="B25" s="172"/>
      <c r="C25" s="171">
        <v>-40</v>
      </c>
      <c r="D25" s="207" t="s">
        <v>593</v>
      </c>
      <c r="E25" s="182"/>
      <c r="F25" s="129"/>
      <c r="G25" s="129"/>
    </row>
    <row r="26" spans="1:7" ht="12.75">
      <c r="A26" s="125">
        <v>41043</v>
      </c>
      <c r="B26" s="172"/>
      <c r="C26" s="171">
        <v>-125.8</v>
      </c>
      <c r="D26" s="209" t="s">
        <v>594</v>
      </c>
      <c r="E26" s="208"/>
      <c r="F26" s="129"/>
      <c r="G26" s="129"/>
    </row>
    <row r="27" spans="1:7" ht="12.75">
      <c r="A27" s="125">
        <v>41044</v>
      </c>
      <c r="B27" s="172"/>
      <c r="C27" s="171">
        <v>-9</v>
      </c>
      <c r="D27" s="211" t="s">
        <v>597</v>
      </c>
      <c r="E27" s="208"/>
      <c r="F27" s="129"/>
      <c r="G27" s="129"/>
    </row>
    <row r="28" spans="1:7" ht="12.75">
      <c r="A28" s="125">
        <v>41044</v>
      </c>
      <c r="B28" s="171">
        <v>1500</v>
      </c>
      <c r="C28" s="171"/>
      <c r="D28" s="212" t="s">
        <v>202</v>
      </c>
      <c r="E28" s="212"/>
      <c r="F28" s="129"/>
      <c r="G28" s="129"/>
    </row>
    <row r="29" spans="1:7" ht="12.75">
      <c r="A29" s="125">
        <v>41044</v>
      </c>
      <c r="B29" s="172"/>
      <c r="C29" s="171">
        <v>-190.3</v>
      </c>
      <c r="D29" s="131" t="s">
        <v>598</v>
      </c>
      <c r="E29" s="212"/>
      <c r="F29" s="129"/>
      <c r="G29" s="129"/>
    </row>
    <row r="30" spans="1:7" ht="12.75">
      <c r="A30" s="125">
        <v>41044</v>
      </c>
      <c r="B30" s="172"/>
      <c r="C30" s="171">
        <v>-91.5</v>
      </c>
      <c r="D30" s="212" t="s">
        <v>599</v>
      </c>
      <c r="E30" s="212"/>
      <c r="F30" s="129"/>
      <c r="G30" s="129"/>
    </row>
    <row r="31" spans="1:7" ht="12.75">
      <c r="A31" s="125">
        <v>41045</v>
      </c>
      <c r="B31" s="172"/>
      <c r="C31" s="171">
        <v>-11.7</v>
      </c>
      <c r="D31" s="214" t="s">
        <v>600</v>
      </c>
      <c r="E31" s="214"/>
      <c r="F31" s="129"/>
      <c r="G31" s="129"/>
    </row>
    <row r="32" spans="1:7" ht="12.75">
      <c r="A32" s="125">
        <v>41046</v>
      </c>
      <c r="B32" s="172"/>
      <c r="C32" s="171">
        <v>-122.69</v>
      </c>
      <c r="D32" s="131" t="s">
        <v>601</v>
      </c>
      <c r="E32" s="215"/>
      <c r="F32" s="129"/>
      <c r="G32" s="129"/>
    </row>
    <row r="33" spans="1:7" ht="12.75">
      <c r="A33" s="125">
        <v>41046</v>
      </c>
      <c r="B33" s="172"/>
      <c r="C33" s="171">
        <v>-26.9</v>
      </c>
      <c r="D33" s="131" t="s">
        <v>602</v>
      </c>
      <c r="E33" s="215"/>
      <c r="F33" s="129"/>
      <c r="G33" s="129"/>
    </row>
    <row r="34" spans="1:7" ht="12.75">
      <c r="A34" s="125">
        <v>41047</v>
      </c>
      <c r="B34" s="172"/>
      <c r="C34" s="171"/>
      <c r="D34" s="182"/>
      <c r="E34" s="182"/>
      <c r="G34" s="129"/>
    </row>
    <row r="35" spans="1:7" ht="12.75">
      <c r="A35" s="125">
        <v>41048</v>
      </c>
      <c r="B35" s="172"/>
      <c r="C35" s="171"/>
      <c r="D35" s="182"/>
      <c r="E35" s="182"/>
      <c r="G35" s="129"/>
    </row>
    <row r="36" spans="1:7" ht="12.75">
      <c r="A36" s="125">
        <v>41049</v>
      </c>
      <c r="B36" s="172"/>
      <c r="C36" s="171"/>
      <c r="D36" s="182"/>
      <c r="E36" s="182"/>
      <c r="G36" s="129"/>
    </row>
    <row r="37" spans="1:7" ht="12.75">
      <c r="A37" s="125">
        <v>41050</v>
      </c>
      <c r="B37" s="172"/>
      <c r="C37" s="171"/>
      <c r="D37" s="182"/>
      <c r="E37" s="182"/>
      <c r="G37" s="129"/>
    </row>
    <row r="38" spans="1:5" ht="12.75">
      <c r="A38" s="125">
        <v>41051</v>
      </c>
      <c r="B38" s="171"/>
      <c r="C38" s="171"/>
      <c r="D38" s="182"/>
      <c r="E38" s="130"/>
    </row>
    <row r="39" spans="1:5" ht="12.75">
      <c r="A39" s="125">
        <v>41052</v>
      </c>
      <c r="B39" s="171"/>
      <c r="C39" s="171"/>
      <c r="D39" s="182"/>
      <c r="E39" s="216"/>
    </row>
    <row r="40" spans="1:5" ht="12.75">
      <c r="A40" s="125">
        <v>41053</v>
      </c>
      <c r="B40" s="171"/>
      <c r="C40" s="171">
        <v>-28</v>
      </c>
      <c r="D40" s="217" t="s">
        <v>603</v>
      </c>
      <c r="E40" s="182"/>
    </row>
    <row r="41" spans="1:5" ht="12.75">
      <c r="A41" s="125">
        <v>41053</v>
      </c>
      <c r="B41" s="171"/>
      <c r="C41" s="171">
        <v>-9.5</v>
      </c>
      <c r="D41" s="221" t="s">
        <v>605</v>
      </c>
      <c r="E41" s="218"/>
    </row>
    <row r="42" spans="1:5" ht="12.75">
      <c r="A42" s="125">
        <v>41054</v>
      </c>
      <c r="B42" s="171"/>
      <c r="C42" s="171">
        <v>-216</v>
      </c>
      <c r="D42" s="221" t="s">
        <v>606</v>
      </c>
      <c r="E42" s="182"/>
    </row>
    <row r="43" spans="1:5" ht="12.75">
      <c r="A43" s="125">
        <v>41054</v>
      </c>
      <c r="B43" s="171"/>
      <c r="C43" s="171">
        <v>-16.8</v>
      </c>
      <c r="D43" s="219" t="s">
        <v>604</v>
      </c>
      <c r="E43" s="219"/>
    </row>
    <row r="44" spans="1:5" ht="12.75">
      <c r="A44" s="125">
        <v>41054</v>
      </c>
      <c r="B44" s="171">
        <v>70</v>
      </c>
      <c r="C44" s="171"/>
      <c r="D44" s="131" t="s">
        <v>569</v>
      </c>
      <c r="E44" s="220"/>
    </row>
    <row r="45" spans="1:5" ht="12.75">
      <c r="A45" s="125">
        <v>41055</v>
      </c>
      <c r="B45" s="171"/>
      <c r="C45" s="171"/>
      <c r="D45" s="131"/>
      <c r="E45" s="182"/>
    </row>
    <row r="46" spans="1:6" ht="12.75">
      <c r="A46" s="125">
        <v>41056</v>
      </c>
      <c r="B46" s="171"/>
      <c r="C46" s="171"/>
      <c r="D46" s="131"/>
      <c r="E46" s="182"/>
      <c r="F46" s="129"/>
    </row>
    <row r="47" spans="1:6" ht="12.75">
      <c r="A47" s="125">
        <v>41057</v>
      </c>
      <c r="B47" s="171"/>
      <c r="C47" s="171"/>
      <c r="D47" s="182"/>
      <c r="E47" s="182"/>
      <c r="F47" s="132"/>
    </row>
    <row r="48" spans="1:5" ht="12.75">
      <c r="A48" s="125">
        <v>41058</v>
      </c>
      <c r="B48" s="171"/>
      <c r="C48" s="171">
        <v>-66.17</v>
      </c>
      <c r="D48" s="222" t="s">
        <v>607</v>
      </c>
      <c r="E48" s="128"/>
    </row>
    <row r="49" spans="1:5" ht="12.75">
      <c r="A49" s="125">
        <v>41059</v>
      </c>
      <c r="B49" s="171"/>
      <c r="C49" s="171"/>
      <c r="D49" s="182"/>
      <c r="E49" s="128"/>
    </row>
    <row r="50" spans="1:6" ht="12.75">
      <c r="A50" s="125">
        <v>41060</v>
      </c>
      <c r="B50" s="171"/>
      <c r="C50" s="171">
        <v>-149.82</v>
      </c>
      <c r="D50" s="223" t="s">
        <v>608</v>
      </c>
      <c r="E50" s="128"/>
      <c r="F50" s="132"/>
    </row>
    <row r="51" spans="1:5" ht="15">
      <c r="A51" s="124" t="s">
        <v>57</v>
      </c>
      <c r="B51" s="173"/>
      <c r="C51" s="173">
        <f>B3+B6+B28+SUM(C5:C50)+B44</f>
        <v>685.8100000000011</v>
      </c>
      <c r="D51" s="359"/>
      <c r="E51" s="359"/>
    </row>
    <row r="52" spans="5:8" ht="12.75">
      <c r="E52" s="129"/>
      <c r="H52" s="134"/>
    </row>
    <row r="53" spans="3:8" s="132" customFormat="1" ht="12.75">
      <c r="C53" s="235"/>
      <c r="D53" s="213"/>
      <c r="E53" s="236"/>
      <c r="F53" s="237"/>
      <c r="H53" s="238"/>
    </row>
    <row r="54" spans="2:6" s="132" customFormat="1" ht="12.75">
      <c r="B54" s="239"/>
      <c r="C54" s="240"/>
      <c r="D54" s="238"/>
      <c r="E54" s="237"/>
      <c r="F54" s="237"/>
    </row>
    <row r="55" spans="1:6" s="132" customFormat="1" ht="12.75">
      <c r="A55" s="241"/>
      <c r="B55" s="241"/>
      <c r="D55" s="238"/>
      <c r="E55" s="237"/>
      <c r="F55" s="237"/>
    </row>
    <row r="56" spans="5:8" ht="12.75">
      <c r="E56" s="129"/>
      <c r="F56" s="129"/>
      <c r="H56" s="129"/>
    </row>
    <row r="57" spans="5:8" ht="12.75">
      <c r="E57" s="138"/>
      <c r="H57" s="129"/>
    </row>
    <row r="58" spans="1:8" ht="12.75">
      <c r="A58" s="139" t="s">
        <v>168</v>
      </c>
      <c r="B58" s="140" t="s">
        <v>534</v>
      </c>
      <c r="C58" s="141" t="s">
        <v>535</v>
      </c>
      <c r="D58" s="142" t="s">
        <v>526</v>
      </c>
      <c r="E58" s="142" t="s">
        <v>527</v>
      </c>
      <c r="G58" s="134"/>
      <c r="H58" s="134"/>
    </row>
    <row r="59" spans="1:8" ht="12.75">
      <c r="A59" s="143"/>
      <c r="B59" s="144"/>
      <c r="C59" s="145"/>
      <c r="D59" s="146"/>
      <c r="E59" s="147"/>
      <c r="G59" s="134"/>
      <c r="H59" s="148"/>
    </row>
    <row r="60" spans="1:8" ht="12.75">
      <c r="A60" s="149" t="s">
        <v>555</v>
      </c>
      <c r="B60" s="183">
        <v>340</v>
      </c>
      <c r="C60" s="185"/>
      <c r="D60" s="151" t="s">
        <v>528</v>
      </c>
      <c r="E60" s="152"/>
      <c r="H60" s="134"/>
    </row>
    <row r="61" spans="1:8" ht="12.75">
      <c r="A61" s="153"/>
      <c r="B61" s="184"/>
      <c r="C61" s="186"/>
      <c r="D61" s="156"/>
      <c r="E61" s="157"/>
      <c r="H61" s="134"/>
    </row>
    <row r="62" spans="1:5" ht="12" customHeight="1">
      <c r="A62" s="149"/>
      <c r="B62" s="187"/>
      <c r="C62" s="187"/>
      <c r="D62" s="158"/>
      <c r="E62" s="146"/>
    </row>
    <row r="63" spans="1:5" ht="24" customHeight="1">
      <c r="A63" s="149" t="s">
        <v>554</v>
      </c>
      <c r="B63" s="185">
        <v>13</v>
      </c>
      <c r="C63" s="185"/>
      <c r="D63" s="151" t="s">
        <v>529</v>
      </c>
      <c r="E63" s="159" t="s">
        <v>525</v>
      </c>
    </row>
    <row r="64" spans="1:6" ht="12" customHeight="1">
      <c r="A64" s="149"/>
      <c r="B64" s="185"/>
      <c r="C64" s="185"/>
      <c r="D64" s="151"/>
      <c r="E64" s="152"/>
      <c r="F64" s="162"/>
    </row>
    <row r="65" spans="1:5" ht="12.75">
      <c r="A65" s="226"/>
      <c r="B65" s="233"/>
      <c r="C65" s="227"/>
      <c r="D65" s="146"/>
      <c r="E65" s="147"/>
    </row>
    <row r="66" spans="1:5" ht="12.75">
      <c r="A66" s="149" t="s">
        <v>553</v>
      </c>
      <c r="B66" s="183">
        <v>35.9</v>
      </c>
      <c r="C66" s="185"/>
      <c r="D66" s="164" t="s">
        <v>530</v>
      </c>
      <c r="E66" s="152"/>
    </row>
    <row r="67" spans="1:5" ht="12.75">
      <c r="A67" s="160"/>
      <c r="B67" s="232"/>
      <c r="C67" s="188"/>
      <c r="D67" s="156"/>
      <c r="E67" s="157"/>
    </row>
    <row r="68" spans="1:5" ht="12.75">
      <c r="A68" s="226"/>
      <c r="B68" s="233"/>
      <c r="C68" s="227"/>
      <c r="D68" s="146"/>
      <c r="E68" s="147"/>
    </row>
    <row r="69" spans="1:5" ht="12.75">
      <c r="A69" s="150" t="s">
        <v>549</v>
      </c>
      <c r="B69" s="183">
        <v>26</v>
      </c>
      <c r="C69" s="189"/>
      <c r="D69" s="168"/>
      <c r="E69" s="165"/>
    </row>
    <row r="70" spans="1:5" ht="12.75">
      <c r="A70" s="153"/>
      <c r="B70" s="184"/>
      <c r="C70" s="186"/>
      <c r="D70" s="156"/>
      <c r="E70" s="228"/>
    </row>
    <row r="71" spans="1:5" ht="12.75">
      <c r="A71" s="150"/>
      <c r="B71" s="183"/>
      <c r="C71" s="187"/>
      <c r="D71" s="158"/>
      <c r="E71" s="158"/>
    </row>
    <row r="72" spans="1:6" ht="12.75">
      <c r="A72" s="150" t="s">
        <v>549</v>
      </c>
      <c r="B72" s="183">
        <v>8</v>
      </c>
      <c r="C72" s="189"/>
      <c r="D72" s="151" t="s">
        <v>536</v>
      </c>
      <c r="E72" s="166" t="s">
        <v>195</v>
      </c>
      <c r="F72" s="162"/>
    </row>
    <row r="73" spans="1:5" ht="12.75">
      <c r="A73" s="155"/>
      <c r="B73" s="184"/>
      <c r="C73" s="186"/>
      <c r="D73" s="156"/>
      <c r="E73" s="156"/>
    </row>
    <row r="74" spans="1:5" ht="12.75">
      <c r="A74" s="149"/>
      <c r="B74" s="183"/>
      <c r="C74" s="187"/>
      <c r="D74" s="158"/>
      <c r="E74" s="163"/>
    </row>
    <row r="75" spans="1:5" ht="12.75">
      <c r="A75" s="149" t="s">
        <v>552</v>
      </c>
      <c r="B75" s="183">
        <v>170</v>
      </c>
      <c r="C75" s="185"/>
      <c r="D75" s="151" t="s">
        <v>532</v>
      </c>
      <c r="E75" s="152"/>
    </row>
    <row r="76" spans="1:5" ht="12.75">
      <c r="A76" s="160"/>
      <c r="B76" s="184"/>
      <c r="C76" s="186"/>
      <c r="D76" s="156"/>
      <c r="E76" s="157"/>
    </row>
    <row r="77" spans="1:5" ht="12.75">
      <c r="A77" s="149"/>
      <c r="B77" s="183"/>
      <c r="C77" s="187"/>
      <c r="D77" s="158"/>
      <c r="E77" s="163"/>
    </row>
    <row r="78" spans="1:5" ht="12.75">
      <c r="A78" s="149" t="s">
        <v>551</v>
      </c>
      <c r="B78" s="183">
        <v>251</v>
      </c>
      <c r="C78" s="185"/>
      <c r="D78" s="151" t="s">
        <v>533</v>
      </c>
      <c r="E78" s="165"/>
    </row>
    <row r="79" spans="1:5" ht="12.75">
      <c r="A79" s="160"/>
      <c r="B79" s="232"/>
      <c r="C79" s="188"/>
      <c r="D79" s="156"/>
      <c r="E79" s="157"/>
    </row>
    <row r="80" spans="1:5" ht="12.75">
      <c r="A80" s="149"/>
      <c r="B80" s="183"/>
      <c r="C80" s="187"/>
      <c r="D80" s="158"/>
      <c r="E80" s="146"/>
    </row>
    <row r="81" spans="1:6" ht="12.75">
      <c r="A81" s="149" t="s">
        <v>550</v>
      </c>
      <c r="B81" s="183">
        <v>4</v>
      </c>
      <c r="C81" s="185"/>
      <c r="D81" s="151" t="s">
        <v>536</v>
      </c>
      <c r="E81" s="166" t="s">
        <v>195</v>
      </c>
      <c r="F81" s="162"/>
    </row>
    <row r="82" spans="1:5" ht="12.75">
      <c r="A82" s="160"/>
      <c r="B82" s="232"/>
      <c r="C82" s="188"/>
      <c r="D82" s="156"/>
      <c r="E82" s="156"/>
    </row>
    <row r="83" spans="1:5" ht="12.75">
      <c r="A83" s="167"/>
      <c r="B83" s="233"/>
      <c r="C83" s="187"/>
      <c r="D83" s="158"/>
      <c r="E83" s="163"/>
    </row>
    <row r="84" spans="1:5" ht="12.75">
      <c r="A84" s="150" t="s">
        <v>548</v>
      </c>
      <c r="B84" s="183">
        <v>44</v>
      </c>
      <c r="C84" s="189"/>
      <c r="D84" s="168" t="s">
        <v>537</v>
      </c>
      <c r="E84" s="165"/>
    </row>
    <row r="85" spans="1:5" ht="12.75">
      <c r="A85" s="150"/>
      <c r="B85" s="234"/>
      <c r="C85" s="189"/>
      <c r="D85" s="151"/>
      <c r="E85" s="152"/>
    </row>
    <row r="86" spans="1:5" ht="12.75">
      <c r="A86" s="155"/>
      <c r="B86" s="184"/>
      <c r="C86" s="186"/>
      <c r="D86" s="156"/>
      <c r="E86" s="157"/>
    </row>
    <row r="87" spans="1:5" ht="12.75">
      <c r="A87" s="167"/>
      <c r="B87" s="233"/>
      <c r="C87" s="187"/>
      <c r="D87" s="158"/>
      <c r="E87" s="163"/>
    </row>
    <row r="88" spans="1:5" ht="12.75">
      <c r="A88" s="150" t="s">
        <v>547</v>
      </c>
      <c r="B88" s="183">
        <v>25000</v>
      </c>
      <c r="C88" s="189"/>
      <c r="D88" s="168" t="s">
        <v>538</v>
      </c>
      <c r="E88" s="165"/>
    </row>
    <row r="89" spans="1:5" ht="12.75">
      <c r="A89" s="155"/>
      <c r="B89" s="184"/>
      <c r="C89" s="186"/>
      <c r="D89" s="156"/>
      <c r="E89" s="157"/>
    </row>
    <row r="90" spans="1:5" ht="12.75">
      <c r="A90" s="167"/>
      <c r="B90" s="233"/>
      <c r="C90" s="227"/>
      <c r="D90" s="146"/>
      <c r="E90" s="146"/>
    </row>
    <row r="91" spans="1:5" ht="12.75">
      <c r="A91" s="150" t="s">
        <v>546</v>
      </c>
      <c r="B91" s="183">
        <v>0</v>
      </c>
      <c r="C91" s="189"/>
      <c r="D91" s="168"/>
      <c r="E91" s="230"/>
    </row>
    <row r="92" spans="1:5" ht="12.75">
      <c r="A92" s="155"/>
      <c r="B92" s="184"/>
      <c r="C92" s="188"/>
      <c r="D92" s="229"/>
      <c r="E92" s="231"/>
    </row>
    <row r="93" spans="1:5" ht="12.75">
      <c r="A93" s="167"/>
      <c r="B93" s="227"/>
      <c r="C93" s="187"/>
      <c r="D93" s="158"/>
      <c r="E93" s="163"/>
    </row>
    <row r="94" spans="1:5" ht="12.75">
      <c r="A94" s="150" t="s">
        <v>543</v>
      </c>
      <c r="B94" s="185">
        <v>7.9</v>
      </c>
      <c r="C94" s="189"/>
      <c r="D94" s="168" t="s">
        <v>615</v>
      </c>
      <c r="E94" s="165"/>
    </row>
    <row r="95" spans="1:5" ht="12.75">
      <c r="A95" s="155"/>
      <c r="B95" s="186"/>
      <c r="C95" s="186"/>
      <c r="D95" s="156"/>
      <c r="E95" s="157"/>
    </row>
    <row r="96" spans="1:5" ht="12.75">
      <c r="A96" s="167"/>
      <c r="B96" s="233"/>
      <c r="C96" s="187"/>
      <c r="D96" s="158"/>
      <c r="E96" s="163"/>
    </row>
    <row r="97" spans="1:5" ht="12.75">
      <c r="A97" s="150" t="s">
        <v>544</v>
      </c>
      <c r="B97" s="183">
        <v>60</v>
      </c>
      <c r="C97" s="189"/>
      <c r="D97" s="168" t="s">
        <v>528</v>
      </c>
      <c r="E97" s="165"/>
    </row>
    <row r="98" spans="1:5" ht="12.75">
      <c r="A98" s="155"/>
      <c r="B98" s="184"/>
      <c r="C98" s="186"/>
      <c r="D98" s="156"/>
      <c r="E98" s="157"/>
    </row>
    <row r="99" spans="1:5" ht="12.75">
      <c r="A99" s="167"/>
      <c r="B99" s="233"/>
      <c r="C99" s="187"/>
      <c r="D99" s="158"/>
      <c r="E99" s="163"/>
    </row>
    <row r="100" spans="1:5" ht="12.75">
      <c r="A100" s="150" t="s">
        <v>545</v>
      </c>
      <c r="B100" s="183">
        <v>275000</v>
      </c>
      <c r="C100" s="189"/>
      <c r="D100" s="168" t="s">
        <v>540</v>
      </c>
      <c r="E100" s="165"/>
    </row>
    <row r="101" spans="1:5" ht="12.75">
      <c r="A101" s="155"/>
      <c r="B101" s="154"/>
      <c r="C101" s="155"/>
      <c r="D101" s="156"/>
      <c r="E101" s="157"/>
    </row>
    <row r="102" spans="1:5" ht="12.75">
      <c r="A102" s="167"/>
      <c r="B102" s="233"/>
      <c r="C102" s="227"/>
      <c r="D102" s="146"/>
      <c r="E102" s="147"/>
    </row>
    <row r="103" spans="1:5" ht="12.75">
      <c r="A103" s="150" t="s">
        <v>579</v>
      </c>
      <c r="B103" s="183">
        <v>50</v>
      </c>
      <c r="C103" s="189">
        <v>50</v>
      </c>
      <c r="D103" s="168" t="s">
        <v>580</v>
      </c>
      <c r="E103" s="165"/>
    </row>
    <row r="104" spans="1:5" ht="12.75">
      <c r="A104" s="155"/>
      <c r="B104" s="154"/>
      <c r="C104" s="155"/>
      <c r="D104" s="156"/>
      <c r="E104" s="157"/>
    </row>
  </sheetData>
  <sheetProtection/>
  <mergeCells count="3">
    <mergeCell ref="B3:C3"/>
    <mergeCell ref="D4:E4"/>
    <mergeCell ref="D51:E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25">
      <selection activeCell="B40" sqref="B40:D41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66.8515625" style="122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609</v>
      </c>
      <c r="B1" s="121"/>
      <c r="C1" s="121"/>
    </row>
    <row r="2" ht="12.75">
      <c r="C2" s="121"/>
    </row>
    <row r="3" spans="1:3" ht="15">
      <c r="A3" s="123" t="s">
        <v>56</v>
      </c>
      <c r="B3" s="360">
        <f>'Maggio ''12'!C51</f>
        <v>685.8100000000011</v>
      </c>
      <c r="C3" s="361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358" t="s">
        <v>5</v>
      </c>
      <c r="E4" s="358"/>
    </row>
    <row r="5" spans="1:5" ht="12.75">
      <c r="A5" s="125">
        <v>41061</v>
      </c>
      <c r="B5" s="171"/>
      <c r="C5" s="171">
        <v>-334.8</v>
      </c>
      <c r="D5" s="242" t="s">
        <v>610</v>
      </c>
      <c r="E5" s="224"/>
    </row>
    <row r="6" spans="1:6" ht="12.75">
      <c r="A6" s="125">
        <v>41062</v>
      </c>
      <c r="B6" s="171"/>
      <c r="C6" s="171"/>
      <c r="D6" s="225"/>
      <c r="E6" s="128"/>
      <c r="F6" s="129"/>
    </row>
    <row r="7" spans="1:6" ht="12.75">
      <c r="A7" s="125">
        <v>41063</v>
      </c>
      <c r="B7" s="171"/>
      <c r="C7" s="171"/>
      <c r="D7" s="225"/>
      <c r="E7" s="128"/>
      <c r="F7" s="129"/>
    </row>
    <row r="8" spans="1:7" ht="12.75">
      <c r="A8" s="125">
        <v>41064</v>
      </c>
      <c r="B8" s="171"/>
      <c r="C8" s="171">
        <v>-4</v>
      </c>
      <c r="D8" s="243" t="s">
        <v>611</v>
      </c>
      <c r="E8" s="179"/>
      <c r="F8" s="129"/>
      <c r="G8" s="129"/>
    </row>
    <row r="9" spans="1:7" ht="12.75">
      <c r="A9" s="125">
        <v>41065</v>
      </c>
      <c r="B9" s="171"/>
      <c r="C9" s="171"/>
      <c r="D9" s="225"/>
      <c r="E9" s="179"/>
      <c r="F9" s="129"/>
      <c r="G9" s="129"/>
    </row>
    <row r="10" spans="1:7" ht="12.75">
      <c r="A10" s="125">
        <v>41066</v>
      </c>
      <c r="B10" s="171"/>
      <c r="C10" s="171">
        <v>-132.7</v>
      </c>
      <c r="D10" s="244" t="s">
        <v>612</v>
      </c>
      <c r="E10" s="225"/>
      <c r="F10" s="129"/>
      <c r="G10" s="129"/>
    </row>
    <row r="11" spans="1:7" ht="12.75">
      <c r="A11" s="125">
        <v>41067</v>
      </c>
      <c r="B11" s="171"/>
      <c r="C11" s="171"/>
      <c r="D11" s="225"/>
      <c r="E11" s="225"/>
      <c r="F11" s="129"/>
      <c r="G11" s="129"/>
    </row>
    <row r="12" spans="1:7" ht="12.75">
      <c r="A12" s="125">
        <v>41068</v>
      </c>
      <c r="B12" s="171"/>
      <c r="C12" s="171">
        <v>-94.72</v>
      </c>
      <c r="D12" s="275" t="s">
        <v>646</v>
      </c>
      <c r="E12" s="225"/>
      <c r="F12" s="129"/>
      <c r="G12" s="129"/>
    </row>
    <row r="13" spans="1:7" ht="12.75">
      <c r="A13" s="125">
        <v>41069</v>
      </c>
      <c r="B13" s="171"/>
      <c r="C13" s="171"/>
      <c r="D13" s="225"/>
      <c r="E13" s="225"/>
      <c r="F13" s="129"/>
      <c r="G13" s="129"/>
    </row>
    <row r="14" spans="1:7" ht="12.75">
      <c r="A14" s="125">
        <v>41070</v>
      </c>
      <c r="B14" s="171"/>
      <c r="C14" s="171"/>
      <c r="D14" s="225"/>
      <c r="E14" s="225"/>
      <c r="F14" s="129"/>
      <c r="G14" s="129"/>
    </row>
    <row r="15" spans="1:7" ht="12.75">
      <c r="A15" s="125">
        <v>41071</v>
      </c>
      <c r="B15" s="171"/>
      <c r="C15" s="171"/>
      <c r="D15" s="225"/>
      <c r="E15" s="225"/>
      <c r="F15" s="129"/>
      <c r="G15" s="129"/>
    </row>
    <row r="16" spans="1:7" ht="12.75">
      <c r="A16" s="125">
        <v>41072</v>
      </c>
      <c r="B16" s="171"/>
      <c r="C16" s="171"/>
      <c r="D16" s="225"/>
      <c r="E16" s="225"/>
      <c r="F16" s="129"/>
      <c r="G16" s="129"/>
    </row>
    <row r="17" spans="1:7" ht="12.75">
      <c r="A17" s="125">
        <v>41073</v>
      </c>
      <c r="B17" s="171"/>
      <c r="C17" s="171">
        <v>-1.5</v>
      </c>
      <c r="D17" s="245" t="s">
        <v>613</v>
      </c>
      <c r="E17" s="225"/>
      <c r="F17" s="129"/>
      <c r="G17" s="129"/>
    </row>
    <row r="18" spans="1:7" ht="12.75">
      <c r="A18" s="125">
        <v>41074</v>
      </c>
      <c r="B18" s="171"/>
      <c r="C18" s="171">
        <v>-7.5</v>
      </c>
      <c r="D18" s="263" t="s">
        <v>631</v>
      </c>
      <c r="E18" s="225"/>
      <c r="F18" s="129"/>
      <c r="G18" s="129"/>
    </row>
    <row r="19" spans="1:7" ht="12.75">
      <c r="A19" s="125">
        <v>41075</v>
      </c>
      <c r="B19" s="171"/>
      <c r="C19" s="171"/>
      <c r="D19" s="225"/>
      <c r="E19" s="225"/>
      <c r="F19" s="129"/>
      <c r="G19" s="129"/>
    </row>
    <row r="20" spans="1:7" ht="12.75">
      <c r="A20" s="125">
        <v>41076</v>
      </c>
      <c r="B20" s="171"/>
      <c r="C20" s="171"/>
      <c r="D20" s="225"/>
      <c r="E20" s="225"/>
      <c r="F20" s="129"/>
      <c r="G20" s="129"/>
    </row>
    <row r="21" spans="1:7" ht="12.75">
      <c r="A21" s="125">
        <v>41077</v>
      </c>
      <c r="B21" s="171"/>
      <c r="C21" s="171"/>
      <c r="D21" s="225"/>
      <c r="E21" s="225"/>
      <c r="F21" s="129"/>
      <c r="G21" s="129"/>
    </row>
    <row r="22" spans="1:7" ht="12.75">
      <c r="A22" s="125">
        <v>41078</v>
      </c>
      <c r="B22" s="172"/>
      <c r="C22" s="171"/>
      <c r="D22" s="225"/>
      <c r="E22" s="225"/>
      <c r="F22" s="129"/>
      <c r="G22" s="129"/>
    </row>
    <row r="23" spans="1:7" ht="12.75">
      <c r="A23" s="125">
        <v>41079</v>
      </c>
      <c r="B23" s="172"/>
      <c r="C23" s="171">
        <v>-19.5</v>
      </c>
      <c r="D23" s="254" t="s">
        <v>623</v>
      </c>
      <c r="E23" s="225"/>
      <c r="F23" s="129"/>
      <c r="G23" s="129"/>
    </row>
    <row r="24" spans="1:7" ht="12.75">
      <c r="A24" s="125">
        <v>41080</v>
      </c>
      <c r="B24" s="172"/>
      <c r="C24" s="171">
        <v>-27</v>
      </c>
      <c r="D24" s="250" t="s">
        <v>620</v>
      </c>
      <c r="E24" s="225"/>
      <c r="F24" s="129"/>
      <c r="G24" s="129"/>
    </row>
    <row r="25" spans="1:7" ht="12.75">
      <c r="A25" s="125">
        <v>41081</v>
      </c>
      <c r="B25" s="172"/>
      <c r="C25" s="171">
        <v>-5</v>
      </c>
      <c r="D25" s="251" t="s">
        <v>499</v>
      </c>
      <c r="E25" s="225"/>
      <c r="F25" s="129"/>
      <c r="G25" s="129"/>
    </row>
    <row r="26" spans="1:7" ht="12.75">
      <c r="A26" s="125">
        <v>41081</v>
      </c>
      <c r="B26" s="172"/>
      <c r="C26" s="171">
        <v>-6</v>
      </c>
      <c r="D26" s="253" t="s">
        <v>621</v>
      </c>
      <c r="E26" s="252"/>
      <c r="F26" s="129"/>
      <c r="G26" s="129"/>
    </row>
    <row r="27" spans="1:7" ht="12.75">
      <c r="A27" s="125">
        <v>41081</v>
      </c>
      <c r="B27" s="172"/>
      <c r="C27" s="171">
        <v>-27</v>
      </c>
      <c r="D27" s="253" t="s">
        <v>622</v>
      </c>
      <c r="E27" s="253"/>
      <c r="F27" s="129"/>
      <c r="G27" s="129"/>
    </row>
    <row r="28" spans="1:7" ht="12.75">
      <c r="A28" s="125">
        <v>41082</v>
      </c>
      <c r="B28" s="172"/>
      <c r="C28" s="171">
        <v>-61.35</v>
      </c>
      <c r="D28" s="179" t="s">
        <v>633</v>
      </c>
      <c r="E28" s="225"/>
      <c r="F28" s="129"/>
      <c r="G28" s="129"/>
    </row>
    <row r="29" spans="1:7" ht="12.75">
      <c r="A29" s="125">
        <v>41083</v>
      </c>
      <c r="B29" s="172"/>
      <c r="C29" s="171"/>
      <c r="D29" s="225"/>
      <c r="E29" s="225"/>
      <c r="F29" s="129"/>
      <c r="G29" s="129"/>
    </row>
    <row r="30" spans="1:7" ht="12.75">
      <c r="A30" s="125">
        <v>41084</v>
      </c>
      <c r="B30" s="171"/>
      <c r="C30" s="171"/>
      <c r="D30" s="225"/>
      <c r="E30" s="225"/>
      <c r="F30" s="129"/>
      <c r="G30" s="129"/>
    </row>
    <row r="31" spans="1:7" ht="12.75">
      <c r="A31" s="125">
        <v>41085</v>
      </c>
      <c r="B31" s="171">
        <v>1500</v>
      </c>
      <c r="C31" s="171"/>
      <c r="D31" s="277" t="s">
        <v>202</v>
      </c>
      <c r="E31" s="225"/>
      <c r="F31" s="129"/>
      <c r="G31" s="129"/>
    </row>
    <row r="32" spans="1:7" ht="12.75">
      <c r="A32" s="125">
        <v>41086</v>
      </c>
      <c r="B32" s="172"/>
      <c r="C32" s="171"/>
      <c r="D32" s="225"/>
      <c r="E32" s="225"/>
      <c r="F32" s="129"/>
      <c r="G32" s="129"/>
    </row>
    <row r="33" spans="1:7" ht="12.75">
      <c r="A33" s="125">
        <v>41087</v>
      </c>
      <c r="B33" s="172"/>
      <c r="C33" s="171">
        <v>-39</v>
      </c>
      <c r="D33" s="255" t="s">
        <v>624</v>
      </c>
      <c r="E33" s="225"/>
      <c r="F33" s="129"/>
      <c r="G33" s="129"/>
    </row>
    <row r="34" spans="1:7" ht="12.75">
      <c r="A34" s="125">
        <v>41087</v>
      </c>
      <c r="B34" s="172"/>
      <c r="C34" s="171">
        <v>-35</v>
      </c>
      <c r="D34" s="256" t="s">
        <v>625</v>
      </c>
      <c r="E34" s="256"/>
      <c r="F34" s="129"/>
      <c r="G34" s="129"/>
    </row>
    <row r="35" spans="1:7" ht="12.75">
      <c r="A35" s="125">
        <v>41088</v>
      </c>
      <c r="B35" s="172"/>
      <c r="C35" s="171"/>
      <c r="D35" s="131"/>
      <c r="E35" s="225"/>
      <c r="F35" s="129"/>
      <c r="G35" s="129"/>
    </row>
    <row r="36" spans="1:7" ht="12.75">
      <c r="A36" s="125">
        <v>41089</v>
      </c>
      <c r="B36" s="172"/>
      <c r="C36" s="171">
        <v>-143</v>
      </c>
      <c r="D36" s="257" t="s">
        <v>626</v>
      </c>
      <c r="E36" s="225"/>
      <c r="F36" s="129"/>
      <c r="G36" s="129"/>
    </row>
    <row r="37" spans="1:7" ht="12.75">
      <c r="A37" s="125">
        <v>41090</v>
      </c>
      <c r="B37" s="172"/>
      <c r="C37" s="171"/>
      <c r="D37" s="225"/>
      <c r="E37" s="225"/>
      <c r="G37" s="129"/>
    </row>
    <row r="38" spans="1:5" ht="15">
      <c r="A38" s="124" t="s">
        <v>57</v>
      </c>
      <c r="B38" s="173"/>
      <c r="C38" s="173">
        <f>B3+SUM(C5:C37)+B31</f>
        <v>1247.7400000000011</v>
      </c>
      <c r="D38" s="359"/>
      <c r="E38" s="359"/>
    </row>
    <row r="39" spans="5:8" ht="12.75">
      <c r="E39" s="129"/>
      <c r="H39" s="134"/>
    </row>
    <row r="40" spans="3:8" s="132" customFormat="1" ht="12.75">
      <c r="C40" s="235"/>
      <c r="D40" s="213"/>
      <c r="E40" s="260"/>
      <c r="F40" s="237"/>
      <c r="H40" s="238"/>
    </row>
    <row r="41" spans="2:6" s="132" customFormat="1" ht="12.75">
      <c r="B41" s="239"/>
      <c r="C41" s="240"/>
      <c r="D41" s="238"/>
      <c r="E41" s="237"/>
      <c r="F41" s="237"/>
    </row>
    <row r="42" spans="1:6" s="132" customFormat="1" ht="12.75">
      <c r="A42" s="241"/>
      <c r="B42" s="241"/>
      <c r="D42" s="238"/>
      <c r="E42" s="237"/>
      <c r="F42" s="237"/>
    </row>
    <row r="43" spans="5:8" ht="12.75">
      <c r="E43" s="129"/>
      <c r="F43" s="129"/>
      <c r="H43" s="129"/>
    </row>
    <row r="44" spans="5:8" ht="12.75">
      <c r="E44" s="138"/>
      <c r="H44" s="129"/>
    </row>
    <row r="45" spans="1:8" ht="12.75">
      <c r="A45" s="139" t="s">
        <v>168</v>
      </c>
      <c r="B45" s="140" t="s">
        <v>534</v>
      </c>
      <c r="C45" s="141" t="s">
        <v>535</v>
      </c>
      <c r="D45" s="142" t="s">
        <v>526</v>
      </c>
      <c r="E45" s="142" t="s">
        <v>527</v>
      </c>
      <c r="G45" s="134"/>
      <c r="H45" s="134"/>
    </row>
    <row r="46" spans="1:8" ht="12.75">
      <c r="A46" s="143"/>
      <c r="B46" s="144"/>
      <c r="C46" s="145"/>
      <c r="D46" s="146"/>
      <c r="E46" s="147"/>
      <c r="G46" s="134"/>
      <c r="H46" s="148"/>
    </row>
    <row r="47" spans="1:8" ht="12.75">
      <c r="A47" s="149" t="s">
        <v>555</v>
      </c>
      <c r="B47" s="183">
        <v>340</v>
      </c>
      <c r="C47" s="185"/>
      <c r="D47" s="151" t="s">
        <v>528</v>
      </c>
      <c r="E47" s="152"/>
      <c r="H47" s="134"/>
    </row>
    <row r="48" spans="1:8" ht="12.75">
      <c r="A48" s="153"/>
      <c r="B48" s="184"/>
      <c r="C48" s="186"/>
      <c r="D48" s="156"/>
      <c r="E48" s="157"/>
      <c r="H48" s="134"/>
    </row>
    <row r="49" spans="1:5" ht="12" customHeight="1">
      <c r="A49" s="149"/>
      <c r="B49" s="187"/>
      <c r="C49" s="187"/>
      <c r="D49" s="158"/>
      <c r="E49" s="146"/>
    </row>
    <row r="50" spans="1:5" ht="24" customHeight="1">
      <c r="A50" s="149" t="s">
        <v>554</v>
      </c>
      <c r="B50" s="185">
        <v>13</v>
      </c>
      <c r="C50" s="185"/>
      <c r="D50" s="151" t="s">
        <v>529</v>
      </c>
      <c r="E50" s="159" t="s">
        <v>525</v>
      </c>
    </row>
    <row r="51" spans="1:6" ht="12" customHeight="1">
      <c r="A51" s="149"/>
      <c r="B51" s="185"/>
      <c r="C51" s="185"/>
      <c r="D51" s="151"/>
      <c r="E51" s="152"/>
      <c r="F51" s="162"/>
    </row>
    <row r="52" spans="1:5" ht="12.75">
      <c r="A52" s="226"/>
      <c r="B52" s="233"/>
      <c r="C52" s="227"/>
      <c r="D52" s="146"/>
      <c r="E52" s="147"/>
    </row>
    <row r="53" spans="1:5" ht="12.75">
      <c r="A53" s="149" t="s">
        <v>553</v>
      </c>
      <c r="B53" s="183">
        <v>35.9</v>
      </c>
      <c r="C53" s="185"/>
      <c r="D53" s="164" t="s">
        <v>530</v>
      </c>
      <c r="E53" s="152"/>
    </row>
    <row r="54" spans="1:5" ht="12.75">
      <c r="A54" s="160"/>
      <c r="B54" s="232"/>
      <c r="C54" s="188"/>
      <c r="D54" s="156"/>
      <c r="E54" s="157"/>
    </row>
    <row r="55" spans="1:5" ht="12.75">
      <c r="A55" s="226"/>
      <c r="B55" s="233"/>
      <c r="C55" s="227"/>
      <c r="D55" s="146"/>
      <c r="E55" s="147"/>
    </row>
    <row r="56" spans="1:5" ht="12.75">
      <c r="A56" s="150" t="s">
        <v>549</v>
      </c>
      <c r="B56" s="183">
        <v>26</v>
      </c>
      <c r="C56" s="189">
        <v>8</v>
      </c>
      <c r="D56" s="168" t="s">
        <v>635</v>
      </c>
      <c r="E56" s="165"/>
    </row>
    <row r="57" spans="1:5" ht="12.75">
      <c r="A57" s="149"/>
      <c r="B57" s="183"/>
      <c r="C57" s="189"/>
      <c r="D57" s="168"/>
      <c r="E57" s="165"/>
    </row>
    <row r="58" spans="1:5" ht="12.75">
      <c r="A58" s="153"/>
      <c r="B58" s="184">
        <f>B56+C56</f>
        <v>34</v>
      </c>
      <c r="C58" s="186"/>
      <c r="D58" s="156"/>
      <c r="E58" s="228"/>
    </row>
    <row r="59" spans="1:5" ht="12.75">
      <c r="A59" s="150"/>
      <c r="B59" s="183"/>
      <c r="C59" s="187"/>
      <c r="D59" s="158"/>
      <c r="E59" s="158"/>
    </row>
    <row r="60" spans="1:6" ht="12.75">
      <c r="A60" s="150" t="s">
        <v>549</v>
      </c>
      <c r="B60" s="183">
        <v>8</v>
      </c>
      <c r="C60" s="189"/>
      <c r="D60" s="151" t="s">
        <v>536</v>
      </c>
      <c r="E60" s="166"/>
      <c r="F60" s="162"/>
    </row>
    <row r="61" spans="1:5" ht="12.75">
      <c r="A61" s="155"/>
      <c r="B61" s="184"/>
      <c r="C61" s="186"/>
      <c r="D61" s="156"/>
      <c r="E61" s="156"/>
    </row>
    <row r="62" spans="1:5" ht="12.75">
      <c r="A62" s="149"/>
      <c r="B62" s="183"/>
      <c r="C62" s="187"/>
      <c r="D62" s="158"/>
      <c r="E62" s="163"/>
    </row>
    <row r="63" spans="1:5" ht="12.75">
      <c r="A63" s="149" t="s">
        <v>552</v>
      </c>
      <c r="B63" s="183">
        <v>170</v>
      </c>
      <c r="C63" s="185"/>
      <c r="D63" s="151" t="s">
        <v>532</v>
      </c>
      <c r="E63" s="152"/>
    </row>
    <row r="64" spans="1:5" ht="12.75">
      <c r="A64" s="160"/>
      <c r="B64" s="184"/>
      <c r="C64" s="186"/>
      <c r="D64" s="156"/>
      <c r="E64" s="157"/>
    </row>
    <row r="65" spans="1:5" ht="12.75">
      <c r="A65" s="149"/>
      <c r="B65" s="183"/>
      <c r="C65" s="187"/>
      <c r="D65" s="158"/>
      <c r="E65" s="163"/>
    </row>
    <row r="66" spans="1:5" ht="12.75">
      <c r="A66" s="149" t="s">
        <v>551</v>
      </c>
      <c r="B66" s="183">
        <v>251</v>
      </c>
      <c r="C66" s="185"/>
      <c r="D66" s="151" t="s">
        <v>533</v>
      </c>
      <c r="E66" s="165"/>
    </row>
    <row r="67" spans="1:5" ht="12.75">
      <c r="A67" s="149"/>
      <c r="B67" s="183"/>
      <c r="C67" s="185"/>
      <c r="D67" s="151"/>
      <c r="E67" s="165"/>
    </row>
    <row r="68" spans="1:5" ht="12.75">
      <c r="A68" s="155" t="s">
        <v>534</v>
      </c>
      <c r="B68" s="184">
        <f>B66-C66</f>
        <v>251</v>
      </c>
      <c r="C68" s="186"/>
      <c r="D68" s="156"/>
      <c r="E68" s="157"/>
    </row>
    <row r="69" spans="1:5" ht="12.75">
      <c r="A69" s="149"/>
      <c r="B69" s="183"/>
      <c r="C69" s="187"/>
      <c r="D69" s="158"/>
      <c r="E69" s="146"/>
    </row>
    <row r="70" spans="1:6" ht="12.75">
      <c r="A70" s="149" t="s">
        <v>550</v>
      </c>
      <c r="B70" s="183">
        <v>4</v>
      </c>
      <c r="C70" s="185"/>
      <c r="D70" s="151" t="s">
        <v>536</v>
      </c>
      <c r="E70" s="166"/>
      <c r="F70" s="162"/>
    </row>
    <row r="71" spans="1:5" ht="12.75">
      <c r="A71" s="160"/>
      <c r="B71" s="232"/>
      <c r="C71" s="188"/>
      <c r="D71" s="156"/>
      <c r="E71" s="156"/>
    </row>
    <row r="72" spans="1:5" ht="12.75">
      <c r="A72" s="167"/>
      <c r="B72" s="233"/>
      <c r="C72" s="187"/>
      <c r="D72" s="158"/>
      <c r="E72" s="163"/>
    </row>
    <row r="73" spans="1:5" ht="12.75">
      <c r="A73" s="150" t="s">
        <v>548</v>
      </c>
      <c r="B73" s="183">
        <v>44</v>
      </c>
      <c r="C73" s="189"/>
      <c r="D73" s="168" t="s">
        <v>537</v>
      </c>
      <c r="E73" s="165"/>
    </row>
    <row r="74" spans="1:5" ht="12.75">
      <c r="A74" s="150"/>
      <c r="B74" s="234"/>
      <c r="C74" s="189"/>
      <c r="D74" s="151"/>
      <c r="E74" s="152"/>
    </row>
    <row r="75" spans="1:5" ht="12.75">
      <c r="A75" s="155"/>
      <c r="B75" s="184"/>
      <c r="C75" s="186"/>
      <c r="D75" s="156"/>
      <c r="E75" s="157"/>
    </row>
    <row r="76" spans="1:5" ht="12.75">
      <c r="A76" s="167"/>
      <c r="B76" s="233"/>
      <c r="C76" s="187"/>
      <c r="D76" s="158"/>
      <c r="E76" s="163"/>
    </row>
    <row r="77" spans="1:5" ht="12.75">
      <c r="A77" s="150" t="s">
        <v>547</v>
      </c>
      <c r="B77" s="183">
        <v>25000</v>
      </c>
      <c r="C77" s="189"/>
      <c r="D77" s="168" t="s">
        <v>538</v>
      </c>
      <c r="E77" s="165"/>
    </row>
    <row r="78" spans="1:5" ht="12.75">
      <c r="A78" s="155"/>
      <c r="B78" s="184"/>
      <c r="C78" s="186"/>
      <c r="D78" s="156"/>
      <c r="E78" s="157"/>
    </row>
    <row r="79" spans="1:5" ht="12.75">
      <c r="A79" s="167"/>
      <c r="B79" s="233"/>
      <c r="C79" s="227"/>
      <c r="D79" s="146"/>
      <c r="E79" s="146"/>
    </row>
    <row r="80" spans="1:5" ht="12.75">
      <c r="A80" s="150" t="s">
        <v>546</v>
      </c>
      <c r="B80" s="183">
        <v>0</v>
      </c>
      <c r="C80" s="189"/>
      <c r="D80" s="168"/>
      <c r="E80" s="230"/>
    </row>
    <row r="81" spans="1:5" ht="12.75">
      <c r="A81" s="155"/>
      <c r="B81" s="184"/>
      <c r="C81" s="188"/>
      <c r="D81" s="229"/>
      <c r="E81" s="231"/>
    </row>
    <row r="82" spans="1:5" ht="12.75">
      <c r="A82" s="167"/>
      <c r="B82" s="227"/>
      <c r="C82" s="187"/>
      <c r="D82" s="158"/>
      <c r="E82" s="163"/>
    </row>
    <row r="83" spans="1:5" ht="12.75">
      <c r="A83" s="150" t="s">
        <v>543</v>
      </c>
      <c r="B83" s="185">
        <v>7.9</v>
      </c>
      <c r="C83" s="189"/>
      <c r="D83" s="168" t="s">
        <v>615</v>
      </c>
      <c r="E83" s="165"/>
    </row>
    <row r="84" spans="1:5" ht="12.75">
      <c r="A84" s="155"/>
      <c r="B84" s="186"/>
      <c r="C84" s="186"/>
      <c r="D84" s="156"/>
      <c r="E84" s="157"/>
    </row>
    <row r="85" spans="1:5" ht="12.75">
      <c r="A85" s="167"/>
      <c r="B85" s="233"/>
      <c r="C85" s="187"/>
      <c r="D85" s="158"/>
      <c r="E85" s="163"/>
    </row>
    <row r="86" spans="1:5" ht="12.75">
      <c r="A86" s="150" t="s">
        <v>544</v>
      </c>
      <c r="B86" s="183">
        <v>60</v>
      </c>
      <c r="C86" s="189"/>
      <c r="D86" s="168" t="s">
        <v>528</v>
      </c>
      <c r="E86" s="165"/>
    </row>
    <row r="87" spans="1:5" ht="12.75">
      <c r="A87" s="155"/>
      <c r="B87" s="184"/>
      <c r="C87" s="186"/>
      <c r="D87" s="156"/>
      <c r="E87" s="157"/>
    </row>
    <row r="88" spans="1:5" ht="12.75">
      <c r="A88" s="167"/>
      <c r="B88" s="233"/>
      <c r="C88" s="187"/>
      <c r="D88" s="158"/>
      <c r="E88" s="163"/>
    </row>
    <row r="89" spans="1:5" ht="12.75">
      <c r="A89" s="150" t="s">
        <v>545</v>
      </c>
      <c r="B89" s="183">
        <v>275000</v>
      </c>
      <c r="C89" s="189"/>
      <c r="D89" s="168" t="s">
        <v>540</v>
      </c>
      <c r="E89" s="165"/>
    </row>
    <row r="90" spans="1:5" ht="12.75">
      <c r="A90" s="155"/>
      <c r="B90" s="154"/>
      <c r="C90" s="155"/>
      <c r="D90" s="156"/>
      <c r="E90" s="157"/>
    </row>
    <row r="91" spans="1:5" ht="12.75">
      <c r="A91" s="167"/>
      <c r="B91" s="233"/>
      <c r="C91" s="227"/>
      <c r="D91" s="146"/>
      <c r="E91" s="147"/>
    </row>
    <row r="92" spans="1:5" ht="12.75">
      <c r="A92" s="150" t="s">
        <v>579</v>
      </c>
      <c r="B92" s="183">
        <v>50</v>
      </c>
      <c r="C92" s="189"/>
      <c r="D92" s="168" t="s">
        <v>580</v>
      </c>
      <c r="E92" s="165"/>
    </row>
    <row r="93" spans="1:5" ht="12.75">
      <c r="A93" s="155"/>
      <c r="B93" s="154"/>
      <c r="C93" s="155"/>
      <c r="D93" s="156"/>
      <c r="E93" s="157"/>
    </row>
  </sheetData>
  <sheetProtection/>
  <mergeCells count="3">
    <mergeCell ref="B3:C3"/>
    <mergeCell ref="D4:E4"/>
    <mergeCell ref="D38:E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zoomScalePageLayoutView="0" workbookViewId="0" topLeftCell="A25">
      <selection activeCell="A52" sqref="A52:D53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66.8515625" style="122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627</v>
      </c>
      <c r="B1" s="121"/>
      <c r="C1" s="121"/>
    </row>
    <row r="2" ht="12.75">
      <c r="C2" s="121"/>
    </row>
    <row r="3" spans="1:3" ht="15">
      <c r="A3" s="123" t="s">
        <v>56</v>
      </c>
      <c r="B3" s="360">
        <f>'Giugno ''12'!C38</f>
        <v>1247.7400000000011</v>
      </c>
      <c r="C3" s="361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358" t="s">
        <v>5</v>
      </c>
      <c r="E4" s="358"/>
    </row>
    <row r="5" spans="1:5" ht="12.75">
      <c r="A5" s="125">
        <v>41091</v>
      </c>
      <c r="B5" s="171"/>
      <c r="C5" s="171">
        <v>-24</v>
      </c>
      <c r="D5" s="259" t="s">
        <v>628</v>
      </c>
      <c r="E5" s="258"/>
    </row>
    <row r="6" spans="1:6" ht="12.75">
      <c r="A6" s="125">
        <v>41092</v>
      </c>
      <c r="B6" s="171"/>
      <c r="C6" s="171"/>
      <c r="D6" s="259"/>
      <c r="E6" s="128"/>
      <c r="F6" s="129"/>
    </row>
    <row r="7" spans="1:6" ht="12.75">
      <c r="A7" s="125">
        <v>41093</v>
      </c>
      <c r="B7" s="171"/>
      <c r="C7" s="171">
        <v>-105.6</v>
      </c>
      <c r="D7" s="261" t="s">
        <v>629</v>
      </c>
      <c r="E7" s="128"/>
      <c r="F7" s="129"/>
    </row>
    <row r="8" spans="1:6" ht="12.75">
      <c r="A8" s="125">
        <v>41093</v>
      </c>
      <c r="B8" s="171"/>
      <c r="C8" s="171">
        <v>-479.26</v>
      </c>
      <c r="D8" s="262" t="s">
        <v>630</v>
      </c>
      <c r="E8" s="179"/>
      <c r="F8" s="129"/>
    </row>
    <row r="9" spans="1:6" ht="12.75">
      <c r="A9" s="125">
        <v>41093</v>
      </c>
      <c r="B9" s="171"/>
      <c r="C9" s="171">
        <v>-5</v>
      </c>
      <c r="D9" s="267" t="s">
        <v>499</v>
      </c>
      <c r="E9" s="179"/>
      <c r="F9" s="129"/>
    </row>
    <row r="10" spans="1:7" ht="12.75">
      <c r="A10" s="125">
        <v>41094</v>
      </c>
      <c r="B10" s="171"/>
      <c r="C10" s="171"/>
      <c r="D10" s="259"/>
      <c r="E10" s="179"/>
      <c r="F10" s="129"/>
      <c r="G10" s="129"/>
    </row>
    <row r="11" spans="1:7" ht="12.75">
      <c r="A11" s="125">
        <v>41095</v>
      </c>
      <c r="B11" s="171"/>
      <c r="C11" s="171">
        <v>-25</v>
      </c>
      <c r="D11" s="264" t="s">
        <v>632</v>
      </c>
      <c r="E11" s="179"/>
      <c r="F11" s="129"/>
      <c r="G11" s="129"/>
    </row>
    <row r="12" spans="1:7" ht="12.75">
      <c r="A12" s="125">
        <v>41095</v>
      </c>
      <c r="B12" s="171"/>
      <c r="C12" s="171">
        <v>-20</v>
      </c>
      <c r="D12" s="279" t="s">
        <v>650</v>
      </c>
      <c r="E12" s="179"/>
      <c r="F12" s="129"/>
      <c r="G12" s="129"/>
    </row>
    <row r="13" spans="1:7" ht="12.75">
      <c r="A13" s="125">
        <v>41096</v>
      </c>
      <c r="B13" s="171"/>
      <c r="C13" s="171"/>
      <c r="D13" s="259"/>
      <c r="E13" s="259"/>
      <c r="F13" s="129"/>
      <c r="G13" s="129"/>
    </row>
    <row r="14" spans="1:7" ht="12.75">
      <c r="A14" s="125">
        <v>41097</v>
      </c>
      <c r="B14" s="171"/>
      <c r="C14" s="171"/>
      <c r="D14" s="259"/>
      <c r="E14" s="259"/>
      <c r="F14" s="129"/>
      <c r="G14" s="129"/>
    </row>
    <row r="15" spans="1:7" ht="12.75">
      <c r="A15" s="125">
        <v>41098</v>
      </c>
      <c r="B15" s="171"/>
      <c r="C15" s="171"/>
      <c r="D15" s="259"/>
      <c r="E15" s="259"/>
      <c r="F15" s="129"/>
      <c r="G15" s="129"/>
    </row>
    <row r="16" spans="1:7" ht="12.75">
      <c r="A16" s="125">
        <v>41099</v>
      </c>
      <c r="B16" s="171"/>
      <c r="C16" s="171">
        <v>-3.9</v>
      </c>
      <c r="D16" s="267" t="s">
        <v>637</v>
      </c>
      <c r="E16" s="267"/>
      <c r="F16" s="129"/>
      <c r="G16" s="129"/>
    </row>
    <row r="17" spans="1:7" ht="12.75">
      <c r="A17" s="125">
        <v>41099</v>
      </c>
      <c r="B17" s="171"/>
      <c r="C17" s="171">
        <v>-97.07</v>
      </c>
      <c r="D17" s="265" t="s">
        <v>634</v>
      </c>
      <c r="E17" s="259"/>
      <c r="F17" s="129"/>
      <c r="G17" s="129"/>
    </row>
    <row r="18" spans="1:7" ht="12.75">
      <c r="A18" s="125">
        <v>41100</v>
      </c>
      <c r="B18" s="171"/>
      <c r="C18" s="171"/>
      <c r="D18" s="259"/>
      <c r="E18" s="259"/>
      <c r="F18" s="129"/>
      <c r="G18" s="129"/>
    </row>
    <row r="19" spans="1:7" ht="12.75">
      <c r="A19" s="125">
        <v>41101</v>
      </c>
      <c r="B19" s="171"/>
      <c r="C19" s="171"/>
      <c r="D19" s="259"/>
      <c r="E19" s="259"/>
      <c r="F19" s="129"/>
      <c r="G19" s="129"/>
    </row>
    <row r="20" spans="1:7" ht="12.75">
      <c r="A20" s="125">
        <v>41102</v>
      </c>
      <c r="B20" s="171"/>
      <c r="C20" s="171">
        <v>-36</v>
      </c>
      <c r="D20" s="268" t="s">
        <v>639</v>
      </c>
      <c r="E20" s="259"/>
      <c r="F20" s="129"/>
      <c r="G20" s="129"/>
    </row>
    <row r="21" spans="1:7" ht="12.75">
      <c r="A21" s="125">
        <v>41102</v>
      </c>
      <c r="B21" s="171"/>
      <c r="C21" s="171">
        <v>-39</v>
      </c>
      <c r="D21" s="268" t="s">
        <v>638</v>
      </c>
      <c r="E21" s="268"/>
      <c r="F21" s="129"/>
      <c r="G21" s="129"/>
    </row>
    <row r="22" spans="1:7" ht="12.75">
      <c r="A22" s="125">
        <v>41102</v>
      </c>
      <c r="B22" s="171"/>
      <c r="C22" s="171">
        <v>-114</v>
      </c>
      <c r="D22" s="267" t="s">
        <v>636</v>
      </c>
      <c r="E22" s="266"/>
      <c r="F22" s="129"/>
      <c r="G22" s="129"/>
    </row>
    <row r="23" spans="1:7" ht="12.75">
      <c r="A23" s="125">
        <v>41102</v>
      </c>
      <c r="B23" s="171"/>
      <c r="C23" s="171">
        <v>-68</v>
      </c>
      <c r="D23" s="270" t="s">
        <v>640</v>
      </c>
      <c r="E23" s="269"/>
      <c r="F23" s="129"/>
      <c r="G23" s="129"/>
    </row>
    <row r="24" spans="1:7" ht="12.75">
      <c r="A24" s="125">
        <v>41103</v>
      </c>
      <c r="B24" s="171"/>
      <c r="C24" s="171">
        <v>-2.5</v>
      </c>
      <c r="D24" s="271" t="s">
        <v>641</v>
      </c>
      <c r="E24" s="259"/>
      <c r="F24" s="129"/>
      <c r="G24" s="129"/>
    </row>
    <row r="25" spans="1:7" ht="12.75">
      <c r="A25" s="125">
        <v>41104</v>
      </c>
      <c r="B25" s="171"/>
      <c r="C25" s="171"/>
      <c r="D25" s="259"/>
      <c r="E25" s="259"/>
      <c r="F25" s="129"/>
      <c r="G25" s="129"/>
    </row>
    <row r="26" spans="1:7" ht="12.75">
      <c r="A26" s="125">
        <v>41105</v>
      </c>
      <c r="B26" s="171"/>
      <c r="C26" s="171"/>
      <c r="D26" s="259"/>
      <c r="E26" s="259"/>
      <c r="F26" s="129"/>
      <c r="G26" s="129"/>
    </row>
    <row r="27" spans="1:7" ht="12.75">
      <c r="A27" s="125">
        <v>41106</v>
      </c>
      <c r="B27" s="171"/>
      <c r="C27" s="171">
        <v>-25</v>
      </c>
      <c r="D27" s="272" t="s">
        <v>642</v>
      </c>
      <c r="E27" s="259"/>
      <c r="F27" s="129"/>
      <c r="G27" s="129"/>
    </row>
    <row r="28" spans="1:7" ht="12.75">
      <c r="A28" s="125">
        <v>41107</v>
      </c>
      <c r="B28" s="171"/>
      <c r="C28" s="171"/>
      <c r="D28" s="259"/>
      <c r="E28" s="259"/>
      <c r="F28" s="129"/>
      <c r="G28" s="129"/>
    </row>
    <row r="29" spans="1:7" ht="12.75">
      <c r="A29" s="125">
        <v>41108</v>
      </c>
      <c r="B29" s="172"/>
      <c r="C29" s="171"/>
      <c r="D29" s="259"/>
      <c r="E29" s="259"/>
      <c r="F29" s="129"/>
      <c r="G29" s="129"/>
    </row>
    <row r="30" spans="1:7" ht="12.75">
      <c r="A30" s="125">
        <v>41109</v>
      </c>
      <c r="B30" s="172"/>
      <c r="C30" s="171">
        <v>-21</v>
      </c>
      <c r="D30" s="273" t="s">
        <v>643</v>
      </c>
      <c r="E30" s="259"/>
      <c r="F30" s="129"/>
      <c r="G30" s="129"/>
    </row>
    <row r="31" spans="1:7" ht="12.75">
      <c r="A31" s="125">
        <v>41109</v>
      </c>
      <c r="B31" s="172"/>
      <c r="C31" s="171">
        <v>-45</v>
      </c>
      <c r="D31" s="273" t="s">
        <v>644</v>
      </c>
      <c r="E31" s="273"/>
      <c r="F31" s="129"/>
      <c r="G31" s="129"/>
    </row>
    <row r="32" spans="1:7" ht="12.75">
      <c r="A32" s="125">
        <v>41110</v>
      </c>
      <c r="B32" s="172"/>
      <c r="C32" s="171"/>
      <c r="D32" s="259"/>
      <c r="E32" s="259"/>
      <c r="F32" s="129"/>
      <c r="G32" s="129"/>
    </row>
    <row r="33" spans="1:7" ht="12.75">
      <c r="A33" s="125">
        <v>41111</v>
      </c>
      <c r="B33" s="172"/>
      <c r="C33" s="171"/>
      <c r="D33" s="259"/>
      <c r="E33" s="259"/>
      <c r="F33" s="129"/>
      <c r="G33" s="129"/>
    </row>
    <row r="34" spans="1:7" ht="12.75">
      <c r="A34" s="125">
        <v>41112</v>
      </c>
      <c r="B34" s="172"/>
      <c r="C34" s="171"/>
      <c r="D34" s="259"/>
      <c r="E34" s="259"/>
      <c r="F34" s="129"/>
      <c r="G34" s="129"/>
    </row>
    <row r="35" spans="1:7" ht="12.75">
      <c r="A35" s="125">
        <v>41113</v>
      </c>
      <c r="B35" s="172"/>
      <c r="C35" s="171"/>
      <c r="D35" s="259"/>
      <c r="E35" s="259"/>
      <c r="F35" s="129"/>
      <c r="G35" s="129"/>
    </row>
    <row r="36" spans="1:7" ht="12.75">
      <c r="A36" s="125">
        <v>41114</v>
      </c>
      <c r="B36" s="172"/>
      <c r="C36" s="171"/>
      <c r="D36" s="259"/>
      <c r="E36" s="259"/>
      <c r="F36" s="129"/>
      <c r="G36" s="129"/>
    </row>
    <row r="37" spans="1:7" ht="12.75">
      <c r="A37" s="125">
        <v>41115</v>
      </c>
      <c r="B37" s="172"/>
      <c r="C37" s="171"/>
      <c r="D37" s="259"/>
      <c r="E37" s="259"/>
      <c r="F37" s="129"/>
      <c r="G37" s="129"/>
    </row>
    <row r="38" spans="1:7" ht="12.75">
      <c r="A38" s="125">
        <v>41116</v>
      </c>
      <c r="B38" s="171"/>
      <c r="C38" s="171">
        <v>-96.8</v>
      </c>
      <c r="D38" s="276" t="s">
        <v>647</v>
      </c>
      <c r="E38" s="259"/>
      <c r="F38" s="129"/>
      <c r="G38" s="129"/>
    </row>
    <row r="39" spans="1:7" ht="12.75">
      <c r="A39" s="125">
        <v>41117</v>
      </c>
      <c r="B39" s="171"/>
      <c r="C39" s="171"/>
      <c r="D39" s="131"/>
      <c r="E39" s="259"/>
      <c r="F39" s="129"/>
      <c r="G39" s="129"/>
    </row>
    <row r="40" spans="1:7" ht="12.75">
      <c r="A40" s="125">
        <v>41118</v>
      </c>
      <c r="B40" s="172"/>
      <c r="C40" s="171"/>
      <c r="D40" s="259"/>
      <c r="E40" s="259"/>
      <c r="F40" s="129"/>
      <c r="G40" s="129"/>
    </row>
    <row r="41" spans="1:7" ht="12.75">
      <c r="A41" s="125">
        <v>41119</v>
      </c>
      <c r="B41" s="172"/>
      <c r="C41" s="171"/>
      <c r="D41" s="259"/>
      <c r="E41" s="259"/>
      <c r="F41" s="129"/>
      <c r="G41" s="129"/>
    </row>
    <row r="42" spans="1:7" ht="12.75">
      <c r="A42" s="125">
        <v>41120</v>
      </c>
      <c r="B42" s="172"/>
      <c r="C42" s="171"/>
      <c r="D42" s="259"/>
      <c r="E42" s="259"/>
      <c r="F42" s="129"/>
      <c r="G42" s="129"/>
    </row>
    <row r="43" spans="1:7" ht="12.75">
      <c r="A43" s="125">
        <v>41121</v>
      </c>
      <c r="B43" s="171">
        <v>1500</v>
      </c>
      <c r="C43" s="171"/>
      <c r="D43" s="278" t="s">
        <v>202</v>
      </c>
      <c r="E43" s="277"/>
      <c r="F43" s="129"/>
      <c r="G43" s="129"/>
    </row>
    <row r="44" spans="1:7" ht="12.75">
      <c r="A44" s="125">
        <v>41121</v>
      </c>
      <c r="B44" s="172"/>
      <c r="C44" s="171">
        <v>-57.6</v>
      </c>
      <c r="D44" s="278" t="s">
        <v>648</v>
      </c>
      <c r="E44" s="278"/>
      <c r="F44" s="129"/>
      <c r="G44" s="129"/>
    </row>
    <row r="45" spans="1:7" ht="12.75">
      <c r="A45" s="125">
        <v>41121</v>
      </c>
      <c r="B45" s="172"/>
      <c r="C45" s="171">
        <v>-131.7</v>
      </c>
      <c r="D45" s="279" t="s">
        <v>649</v>
      </c>
      <c r="E45" s="278"/>
      <c r="F45" s="129"/>
      <c r="G45" s="129"/>
    </row>
    <row r="46" spans="1:7" ht="12.75">
      <c r="A46" s="125">
        <v>41121</v>
      </c>
      <c r="B46" s="172"/>
      <c r="C46" s="171">
        <v>-60</v>
      </c>
      <c r="D46" s="280" t="s">
        <v>661</v>
      </c>
      <c r="E46" s="280"/>
      <c r="F46" s="129"/>
      <c r="G46" s="129"/>
    </row>
    <row r="47" spans="1:7" ht="12.75">
      <c r="A47" s="125">
        <v>41121</v>
      </c>
      <c r="B47" s="172"/>
      <c r="C47" s="171">
        <v>-68</v>
      </c>
      <c r="D47" s="282" t="s">
        <v>662</v>
      </c>
      <c r="E47" s="282"/>
      <c r="F47" s="129"/>
      <c r="G47" s="129"/>
    </row>
    <row r="48" spans="1:7" ht="12.75">
      <c r="A48" s="125">
        <v>41122</v>
      </c>
      <c r="B48" s="172"/>
      <c r="C48" s="171"/>
      <c r="D48" s="259"/>
      <c r="E48" s="259"/>
      <c r="F48" s="129"/>
      <c r="G48" s="129"/>
    </row>
    <row r="49" spans="1:7" ht="12.75">
      <c r="A49" s="125">
        <v>41123</v>
      </c>
      <c r="B49" s="172"/>
      <c r="C49" s="171"/>
      <c r="D49" s="259"/>
      <c r="E49" s="259"/>
      <c r="G49" s="129"/>
    </row>
    <row r="50" spans="1:5" ht="15">
      <c r="A50" s="124" t="s">
        <v>57</v>
      </c>
      <c r="B50" s="173"/>
      <c r="C50" s="173">
        <f>B3+SUM(C5:C49)+B43</f>
        <v>1223.3100000000013</v>
      </c>
      <c r="D50" s="359"/>
      <c r="E50" s="359"/>
    </row>
    <row r="51" spans="5:8" ht="12.75">
      <c r="E51" s="237"/>
      <c r="H51" s="134"/>
    </row>
    <row r="52" spans="3:8" s="132" customFormat="1" ht="12.75">
      <c r="C52" s="235"/>
      <c r="D52" s="213"/>
      <c r="H52" s="238"/>
    </row>
    <row r="53" spans="2:4" s="132" customFormat="1" ht="12.75">
      <c r="B53" s="239"/>
      <c r="C53" s="240"/>
      <c r="D53" s="238"/>
    </row>
    <row r="54" spans="1:4" s="132" customFormat="1" ht="12.75">
      <c r="A54" s="241"/>
      <c r="B54" s="241"/>
      <c r="D54" s="238"/>
    </row>
    <row r="55" spans="5:8" ht="12.75">
      <c r="E55" s="129"/>
      <c r="F55" s="129"/>
      <c r="H55" s="129"/>
    </row>
    <row r="56" spans="5:8" ht="12.75">
      <c r="E56" s="138"/>
      <c r="H56" s="129"/>
    </row>
    <row r="57" spans="1:8" ht="12.75">
      <c r="A57" s="139" t="s">
        <v>168</v>
      </c>
      <c r="B57" s="140" t="s">
        <v>534</v>
      </c>
      <c r="C57" s="141" t="s">
        <v>535</v>
      </c>
      <c r="D57" s="142" t="s">
        <v>526</v>
      </c>
      <c r="E57" s="142" t="s">
        <v>527</v>
      </c>
      <c r="G57" s="134"/>
      <c r="H57" s="134"/>
    </row>
    <row r="58" spans="1:8" ht="12.75">
      <c r="A58" s="143"/>
      <c r="B58" s="144"/>
      <c r="C58" s="145"/>
      <c r="D58" s="146"/>
      <c r="E58" s="147"/>
      <c r="G58" s="134"/>
      <c r="H58" s="148"/>
    </row>
    <row r="59" spans="1:8" ht="12.75">
      <c r="A59" s="149" t="s">
        <v>555</v>
      </c>
      <c r="B59" s="183">
        <v>340</v>
      </c>
      <c r="C59" s="185"/>
      <c r="D59" s="151" t="s">
        <v>528</v>
      </c>
      <c r="E59" s="152"/>
      <c r="H59" s="134"/>
    </row>
    <row r="60" spans="1:8" ht="12.75">
      <c r="A60" s="153"/>
      <c r="B60" s="184"/>
      <c r="C60" s="186"/>
      <c r="D60" s="156"/>
      <c r="E60" s="157"/>
      <c r="H60" s="134"/>
    </row>
    <row r="61" spans="1:5" ht="12" customHeight="1">
      <c r="A61" s="149"/>
      <c r="B61" s="187"/>
      <c r="C61" s="187"/>
      <c r="D61" s="158"/>
      <c r="E61" s="146"/>
    </row>
    <row r="62" spans="1:5" ht="24" customHeight="1">
      <c r="A62" s="149" t="s">
        <v>554</v>
      </c>
      <c r="B62" s="185">
        <v>13</v>
      </c>
      <c r="C62" s="185"/>
      <c r="D62" s="151" t="s">
        <v>529</v>
      </c>
      <c r="E62" s="159" t="s">
        <v>525</v>
      </c>
    </row>
    <row r="63" spans="1:6" ht="12" customHeight="1">
      <c r="A63" s="149"/>
      <c r="B63" s="185"/>
      <c r="C63" s="185"/>
      <c r="D63" s="151"/>
      <c r="E63" s="152"/>
      <c r="F63" s="162"/>
    </row>
    <row r="64" spans="1:5" ht="12.75">
      <c r="A64" s="226"/>
      <c r="B64" s="233"/>
      <c r="C64" s="227"/>
      <c r="D64" s="146"/>
      <c r="E64" s="147"/>
    </row>
    <row r="65" spans="1:5" ht="12.75">
      <c r="A65" s="149" t="s">
        <v>553</v>
      </c>
      <c r="B65" s="183">
        <v>35.9</v>
      </c>
      <c r="C65" s="185"/>
      <c r="D65" s="164" t="s">
        <v>530</v>
      </c>
      <c r="E65" s="152"/>
    </row>
    <row r="66" spans="1:5" ht="12.75">
      <c r="A66" s="160"/>
      <c r="B66" s="232"/>
      <c r="C66" s="188"/>
      <c r="D66" s="156"/>
      <c r="E66" s="157"/>
    </row>
    <row r="67" spans="1:5" ht="12.75">
      <c r="A67" s="226"/>
      <c r="B67" s="233"/>
      <c r="C67" s="227"/>
      <c r="D67" s="146"/>
      <c r="E67" s="147"/>
    </row>
    <row r="68" spans="1:5" ht="12.75">
      <c r="A68" s="150" t="s">
        <v>549</v>
      </c>
      <c r="B68" s="183">
        <v>34</v>
      </c>
      <c r="C68" s="189"/>
      <c r="D68" s="168"/>
      <c r="E68" s="165"/>
    </row>
    <row r="69" spans="1:5" ht="12.75">
      <c r="A69" s="153"/>
      <c r="B69" s="184"/>
      <c r="C69" s="186"/>
      <c r="D69" s="156"/>
      <c r="E69" s="228"/>
    </row>
    <row r="70" spans="1:5" ht="12.75">
      <c r="A70" s="150"/>
      <c r="B70" s="183"/>
      <c r="C70" s="187"/>
      <c r="D70" s="158"/>
      <c r="E70" s="158"/>
    </row>
    <row r="71" spans="1:6" ht="12.75">
      <c r="A71" s="150" t="s">
        <v>549</v>
      </c>
      <c r="B71" s="183">
        <v>8</v>
      </c>
      <c r="C71" s="189"/>
      <c r="D71" s="151" t="s">
        <v>536</v>
      </c>
      <c r="E71" s="166"/>
      <c r="F71" s="162"/>
    </row>
    <row r="72" spans="1:5" ht="12.75">
      <c r="A72" s="155"/>
      <c r="B72" s="184"/>
      <c r="C72" s="186"/>
      <c r="D72" s="156"/>
      <c r="E72" s="156"/>
    </row>
    <row r="73" spans="1:5" ht="12.75">
      <c r="A73" s="149"/>
      <c r="B73" s="183"/>
      <c r="C73" s="187"/>
      <c r="D73" s="158"/>
      <c r="E73" s="163"/>
    </row>
    <row r="74" spans="1:5" ht="12.75">
      <c r="A74" s="149" t="s">
        <v>552</v>
      </c>
      <c r="B74" s="183">
        <v>170</v>
      </c>
      <c r="C74" s="185"/>
      <c r="D74" s="151" t="s">
        <v>532</v>
      </c>
      <c r="E74" s="152"/>
    </row>
    <row r="75" spans="1:5" ht="12.75">
      <c r="A75" s="160"/>
      <c r="B75" s="184"/>
      <c r="C75" s="186"/>
      <c r="D75" s="156"/>
      <c r="E75" s="157"/>
    </row>
    <row r="76" spans="1:5" ht="12.75">
      <c r="A76" s="149"/>
      <c r="B76" s="183"/>
      <c r="C76" s="187"/>
      <c r="D76" s="158"/>
      <c r="E76" s="163"/>
    </row>
    <row r="77" spans="1:5" ht="12.75">
      <c r="A77" s="149" t="s">
        <v>551</v>
      </c>
      <c r="B77" s="183">
        <v>251</v>
      </c>
      <c r="C77" s="281" t="s">
        <v>652</v>
      </c>
      <c r="D77" s="151" t="s">
        <v>651</v>
      </c>
      <c r="E77" s="165"/>
    </row>
    <row r="78" spans="1:5" ht="12.75">
      <c r="A78" s="149"/>
      <c r="B78" s="183"/>
      <c r="C78" s="185"/>
      <c r="D78" s="151"/>
      <c r="E78" s="165"/>
    </row>
    <row r="79" spans="1:5" ht="12.75">
      <c r="A79" s="155" t="s">
        <v>534</v>
      </c>
      <c r="B79" s="184">
        <f>B77+C77</f>
        <v>1751</v>
      </c>
      <c r="C79" s="186"/>
      <c r="D79" s="156"/>
      <c r="E79" s="157"/>
    </row>
    <row r="80" spans="1:5" ht="12.75">
      <c r="A80" s="149"/>
      <c r="B80" s="183"/>
      <c r="C80" s="187"/>
      <c r="D80" s="158"/>
      <c r="E80" s="146"/>
    </row>
    <row r="81" spans="1:6" ht="12.75">
      <c r="A81" s="149" t="s">
        <v>550</v>
      </c>
      <c r="B81" s="183">
        <v>4</v>
      </c>
      <c r="C81" s="185"/>
      <c r="D81" s="151" t="s">
        <v>536</v>
      </c>
      <c r="E81" s="166"/>
      <c r="F81" s="162"/>
    </row>
    <row r="82" spans="1:5" ht="12.75">
      <c r="A82" s="160"/>
      <c r="B82" s="232"/>
      <c r="C82" s="188"/>
      <c r="D82" s="156"/>
      <c r="E82" s="156"/>
    </row>
    <row r="83" spans="1:5" ht="12.75">
      <c r="A83" s="167"/>
      <c r="B83" s="233"/>
      <c r="C83" s="187"/>
      <c r="D83" s="158"/>
      <c r="E83" s="163"/>
    </row>
    <row r="84" spans="1:5" ht="12.75">
      <c r="A84" s="150" t="s">
        <v>548</v>
      </c>
      <c r="B84" s="183">
        <v>44</v>
      </c>
      <c r="C84" s="189"/>
      <c r="D84" s="168" t="s">
        <v>537</v>
      </c>
      <c r="E84" s="165"/>
    </row>
    <row r="85" spans="1:5" ht="12.75">
      <c r="A85" s="150"/>
      <c r="B85" s="234"/>
      <c r="C85" s="189"/>
      <c r="D85" s="151"/>
      <c r="E85" s="152"/>
    </row>
    <row r="86" spans="1:5" ht="12.75">
      <c r="A86" s="155"/>
      <c r="B86" s="184"/>
      <c r="C86" s="186"/>
      <c r="D86" s="156"/>
      <c r="E86" s="157"/>
    </row>
    <row r="87" spans="1:5" ht="12.75">
      <c r="A87" s="167"/>
      <c r="B87" s="233"/>
      <c r="C87" s="187"/>
      <c r="D87" s="158"/>
      <c r="E87" s="163"/>
    </row>
    <row r="88" spans="1:5" ht="12.75">
      <c r="A88" s="150" t="s">
        <v>547</v>
      </c>
      <c r="B88" s="183">
        <v>25000</v>
      </c>
      <c r="C88" s="189"/>
      <c r="D88" s="168" t="s">
        <v>538</v>
      </c>
      <c r="E88" s="165"/>
    </row>
    <row r="89" spans="1:5" ht="12.75">
      <c r="A89" s="155"/>
      <c r="B89" s="184"/>
      <c r="C89" s="186"/>
      <c r="D89" s="156"/>
      <c r="E89" s="157"/>
    </row>
    <row r="90" spans="1:5" ht="12.75">
      <c r="A90" s="167"/>
      <c r="B90" s="233"/>
      <c r="C90" s="227"/>
      <c r="D90" s="146"/>
      <c r="E90" s="146"/>
    </row>
    <row r="91" spans="1:5" ht="12.75">
      <c r="A91" s="150" t="s">
        <v>546</v>
      </c>
      <c r="B91" s="183">
        <v>0</v>
      </c>
      <c r="C91" s="189"/>
      <c r="D91" s="168"/>
      <c r="E91" s="230"/>
    </row>
    <row r="92" spans="1:5" ht="12.75">
      <c r="A92" s="155"/>
      <c r="B92" s="184"/>
      <c r="C92" s="188"/>
      <c r="D92" s="229"/>
      <c r="E92" s="231"/>
    </row>
    <row r="93" spans="1:5" ht="12.75">
      <c r="A93" s="167"/>
      <c r="B93" s="227"/>
      <c r="C93" s="187"/>
      <c r="D93" s="158"/>
      <c r="E93" s="163"/>
    </row>
    <row r="94" spans="1:5" ht="12.75">
      <c r="A94" s="150" t="s">
        <v>543</v>
      </c>
      <c r="B94" s="185">
        <v>7.9</v>
      </c>
      <c r="C94" s="189"/>
      <c r="D94" s="168" t="s">
        <v>615</v>
      </c>
      <c r="E94" s="165"/>
    </row>
    <row r="95" spans="1:5" ht="12.75">
      <c r="A95" s="155"/>
      <c r="B95" s="186"/>
      <c r="C95" s="186"/>
      <c r="D95" s="156"/>
      <c r="E95" s="157"/>
    </row>
    <row r="96" spans="1:5" ht="12.75">
      <c r="A96" s="167"/>
      <c r="B96" s="233"/>
      <c r="C96" s="187"/>
      <c r="D96" s="158"/>
      <c r="E96" s="163"/>
    </row>
    <row r="97" spans="1:5" ht="12.75">
      <c r="A97" s="150" t="s">
        <v>544</v>
      </c>
      <c r="B97" s="183">
        <v>60</v>
      </c>
      <c r="C97" s="189"/>
      <c r="D97" s="168" t="s">
        <v>528</v>
      </c>
      <c r="E97" s="165"/>
    </row>
    <row r="98" spans="1:5" ht="12.75">
      <c r="A98" s="155"/>
      <c r="B98" s="184"/>
      <c r="C98" s="186"/>
      <c r="D98" s="156"/>
      <c r="E98" s="157"/>
    </row>
    <row r="99" spans="1:5" ht="12.75">
      <c r="A99" s="167"/>
      <c r="B99" s="233"/>
      <c r="C99" s="187"/>
      <c r="D99" s="158"/>
      <c r="E99" s="163"/>
    </row>
    <row r="100" spans="1:5" ht="12.75">
      <c r="A100" s="150" t="s">
        <v>545</v>
      </c>
      <c r="B100" s="183">
        <v>275000</v>
      </c>
      <c r="C100" s="189"/>
      <c r="D100" s="168" t="s">
        <v>540</v>
      </c>
      <c r="E100" s="165"/>
    </row>
    <row r="101" spans="1:5" ht="12.75">
      <c r="A101" s="155"/>
      <c r="B101" s="154"/>
      <c r="C101" s="155"/>
      <c r="D101" s="156"/>
      <c r="E101" s="157"/>
    </row>
    <row r="102" spans="1:5" ht="12.75">
      <c r="A102" s="167"/>
      <c r="B102" s="233"/>
      <c r="C102" s="227"/>
      <c r="D102" s="146"/>
      <c r="E102" s="147"/>
    </row>
    <row r="103" spans="1:5" ht="12.75">
      <c r="A103" s="150" t="s">
        <v>579</v>
      </c>
      <c r="B103" s="183">
        <v>50</v>
      </c>
      <c r="C103" s="189"/>
      <c r="D103" s="168" t="s">
        <v>580</v>
      </c>
      <c r="E103" s="165"/>
    </row>
    <row r="104" spans="1:5" ht="12.75">
      <c r="A104" s="155"/>
      <c r="B104" s="154"/>
      <c r="C104" s="155"/>
      <c r="D104" s="156"/>
      <c r="E104" s="157"/>
    </row>
    <row r="105" spans="1:5" ht="12.75">
      <c r="A105" s="167"/>
      <c r="B105" s="233"/>
      <c r="C105" s="227"/>
      <c r="D105" s="146"/>
      <c r="E105" s="147"/>
    </row>
    <row r="106" spans="1:5" ht="12.75">
      <c r="A106" s="150" t="s">
        <v>653</v>
      </c>
      <c r="B106" s="183">
        <v>153</v>
      </c>
      <c r="C106" s="281" t="s">
        <v>658</v>
      </c>
      <c r="D106" s="168" t="s">
        <v>651</v>
      </c>
      <c r="E106" s="165"/>
    </row>
    <row r="107" spans="1:5" ht="12.75">
      <c r="A107" s="155"/>
      <c r="B107" s="154"/>
      <c r="C107" s="155"/>
      <c r="D107" s="156"/>
      <c r="E107" s="157"/>
    </row>
    <row r="108" spans="1:5" ht="12.75">
      <c r="A108" s="167"/>
      <c r="B108" s="233"/>
      <c r="C108" s="227"/>
      <c r="D108" s="146"/>
      <c r="E108" s="147"/>
    </row>
    <row r="109" spans="1:5" ht="12.75">
      <c r="A109" s="150" t="s">
        <v>654</v>
      </c>
      <c r="B109" s="183">
        <v>1400</v>
      </c>
      <c r="C109" s="281" t="s">
        <v>659</v>
      </c>
      <c r="D109" s="168" t="s">
        <v>655</v>
      </c>
      <c r="E109" s="165"/>
    </row>
    <row r="110" spans="1:5" ht="12.75">
      <c r="A110" s="155"/>
      <c r="B110" s="154"/>
      <c r="C110" s="155"/>
      <c r="D110" s="156"/>
      <c r="E110" s="157"/>
    </row>
    <row r="111" spans="1:5" ht="12.75">
      <c r="A111" s="167"/>
      <c r="B111" s="233"/>
      <c r="C111" s="227"/>
      <c r="D111" s="146"/>
      <c r="E111" s="147"/>
    </row>
    <row r="112" spans="1:5" ht="12.75">
      <c r="A112" s="150" t="s">
        <v>656</v>
      </c>
      <c r="B112" s="183">
        <v>740</v>
      </c>
      <c r="C112" s="281" t="s">
        <v>660</v>
      </c>
      <c r="D112" s="168" t="s">
        <v>657</v>
      </c>
      <c r="E112" s="165"/>
    </row>
    <row r="113" spans="1:5" ht="12.75">
      <c r="A113" s="155"/>
      <c r="B113" s="154"/>
      <c r="C113" s="155"/>
      <c r="D113" s="156"/>
      <c r="E113" s="157"/>
    </row>
  </sheetData>
  <sheetProtection/>
  <mergeCells count="3">
    <mergeCell ref="B3:C3"/>
    <mergeCell ref="D4:E4"/>
    <mergeCell ref="D50:E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zoomScalePageLayoutView="0" workbookViewId="0" topLeftCell="A25">
      <selection activeCell="B48" sqref="B48:D49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663</v>
      </c>
      <c r="B1" s="121"/>
      <c r="C1" s="121"/>
    </row>
    <row r="2" ht="12.75">
      <c r="C2" s="121"/>
    </row>
    <row r="3" spans="1:3" ht="15">
      <c r="A3" s="123" t="s">
        <v>56</v>
      </c>
      <c r="B3" s="360">
        <f>'Luglio ''12'!C50</f>
        <v>1223.3100000000013</v>
      </c>
      <c r="C3" s="361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358" t="s">
        <v>5</v>
      </c>
      <c r="E4" s="358"/>
    </row>
    <row r="5" spans="1:5" ht="12.75">
      <c r="A5" s="125">
        <v>41122</v>
      </c>
      <c r="B5" s="171"/>
      <c r="C5" s="171">
        <v>-165.4</v>
      </c>
      <c r="D5" s="284" t="s">
        <v>664</v>
      </c>
      <c r="E5" s="283"/>
    </row>
    <row r="6" spans="1:5" ht="12.75">
      <c r="A6" s="125">
        <v>41122</v>
      </c>
      <c r="B6" s="171"/>
      <c r="C6" s="171">
        <v>-66</v>
      </c>
      <c r="D6" s="286" t="s">
        <v>665</v>
      </c>
      <c r="E6" s="285"/>
    </row>
    <row r="7" spans="1:5" ht="12.75">
      <c r="A7" s="125">
        <v>41122</v>
      </c>
      <c r="B7" s="171"/>
      <c r="C7" s="171">
        <v>-19.86</v>
      </c>
      <c r="D7" s="287" t="s">
        <v>666</v>
      </c>
      <c r="E7" s="128"/>
    </row>
    <row r="8" spans="1:6" ht="12.75">
      <c r="A8" s="125">
        <v>41123</v>
      </c>
      <c r="B8" s="171"/>
      <c r="C8" s="171"/>
      <c r="D8" s="284"/>
      <c r="E8" s="128"/>
      <c r="F8" s="129"/>
    </row>
    <row r="9" spans="1:6" ht="12.75">
      <c r="A9" s="125">
        <v>41124</v>
      </c>
      <c r="B9" s="171"/>
      <c r="C9" s="171">
        <v>-36</v>
      </c>
      <c r="D9" s="289" t="s">
        <v>668</v>
      </c>
      <c r="E9" s="128"/>
      <c r="F9" s="129"/>
    </row>
    <row r="10" spans="1:6" ht="12.75">
      <c r="A10" s="125">
        <v>41125</v>
      </c>
      <c r="B10" s="171"/>
      <c r="C10" s="171"/>
      <c r="D10" s="284"/>
      <c r="E10" s="179"/>
      <c r="F10" s="129"/>
    </row>
    <row r="11" spans="1:6" ht="12.75">
      <c r="A11" s="125">
        <v>41126</v>
      </c>
      <c r="B11" s="171"/>
      <c r="C11" s="171"/>
      <c r="D11" s="284"/>
      <c r="E11" s="179"/>
      <c r="F11" s="129"/>
    </row>
    <row r="12" spans="1:7" ht="12.75">
      <c r="A12" s="125">
        <v>41127</v>
      </c>
      <c r="B12" s="171"/>
      <c r="C12" s="171"/>
      <c r="D12" s="284"/>
      <c r="E12" s="179"/>
      <c r="F12" s="129"/>
      <c r="G12" s="129"/>
    </row>
    <row r="13" spans="1:7" ht="12.75">
      <c r="A13" s="125">
        <v>41128</v>
      </c>
      <c r="B13" s="171"/>
      <c r="C13" s="171"/>
      <c r="D13" s="284"/>
      <c r="E13" s="179"/>
      <c r="F13" s="129"/>
      <c r="G13" s="129"/>
    </row>
    <row r="14" spans="1:7" ht="12.75">
      <c r="A14" s="125">
        <v>41129</v>
      </c>
      <c r="B14" s="171"/>
      <c r="C14" s="171"/>
      <c r="D14" s="284"/>
      <c r="E14" s="179"/>
      <c r="F14" s="129"/>
      <c r="G14" s="129"/>
    </row>
    <row r="15" spans="1:7" ht="12.75">
      <c r="A15" s="125">
        <v>41130</v>
      </c>
      <c r="B15" s="171"/>
      <c r="C15" s="171">
        <v>-38.5</v>
      </c>
      <c r="D15" s="288" t="s">
        <v>667</v>
      </c>
      <c r="E15" s="179"/>
      <c r="F15" s="129"/>
      <c r="G15" s="129"/>
    </row>
    <row r="16" spans="1:7" ht="12.75">
      <c r="A16" s="125">
        <v>41131</v>
      </c>
      <c r="B16" s="171"/>
      <c r="C16" s="171"/>
      <c r="D16" s="284"/>
      <c r="E16" s="284"/>
      <c r="F16" s="129"/>
      <c r="G16" s="129"/>
    </row>
    <row r="17" spans="1:7" ht="12.75">
      <c r="A17" s="125">
        <v>41132</v>
      </c>
      <c r="B17" s="171"/>
      <c r="C17" s="171"/>
      <c r="D17" s="284"/>
      <c r="E17" s="284"/>
      <c r="F17" s="129"/>
      <c r="G17" s="129"/>
    </row>
    <row r="18" spans="1:7" ht="12.75">
      <c r="A18" s="125">
        <v>41133</v>
      </c>
      <c r="B18" s="171"/>
      <c r="C18" s="171"/>
      <c r="D18" s="284"/>
      <c r="E18" s="284"/>
      <c r="F18" s="129"/>
      <c r="G18" s="129"/>
    </row>
    <row r="19" spans="1:7" ht="12.75">
      <c r="A19" s="125">
        <v>41134</v>
      </c>
      <c r="B19" s="171"/>
      <c r="C19" s="171"/>
      <c r="D19" s="284"/>
      <c r="E19" s="284"/>
      <c r="F19" s="129"/>
      <c r="G19" s="129"/>
    </row>
    <row r="20" spans="1:7" ht="12.75">
      <c r="A20" s="125">
        <v>41135</v>
      </c>
      <c r="B20" s="171"/>
      <c r="C20" s="171">
        <v>-66.5</v>
      </c>
      <c r="D20" s="294" t="s">
        <v>675</v>
      </c>
      <c r="E20" s="284"/>
      <c r="F20" s="129"/>
      <c r="G20" s="129"/>
    </row>
    <row r="21" spans="1:7" ht="12.75">
      <c r="A21" s="125">
        <v>41136</v>
      </c>
      <c r="B21" s="171"/>
      <c r="C21" s="171"/>
      <c r="D21" s="128"/>
      <c r="E21" s="284"/>
      <c r="F21" s="129"/>
      <c r="G21" s="129"/>
    </row>
    <row r="22" spans="1:7" ht="12.75">
      <c r="A22" s="125">
        <v>41137</v>
      </c>
      <c r="B22" s="171"/>
      <c r="C22" s="171"/>
      <c r="D22" s="128"/>
      <c r="E22" s="284"/>
      <c r="F22" s="129"/>
      <c r="G22" s="129"/>
    </row>
    <row r="23" spans="1:7" ht="12.75">
      <c r="A23" s="125">
        <v>41138</v>
      </c>
      <c r="B23" s="171"/>
      <c r="C23" s="171"/>
      <c r="D23" s="128"/>
      <c r="E23" s="284"/>
      <c r="F23" s="129"/>
      <c r="G23" s="129"/>
    </row>
    <row r="24" spans="1:7" ht="12.75">
      <c r="A24" s="125">
        <v>41139</v>
      </c>
      <c r="B24" s="171"/>
      <c r="C24" s="171"/>
      <c r="D24" s="128"/>
      <c r="E24" s="284"/>
      <c r="F24" s="129"/>
      <c r="G24" s="129"/>
    </row>
    <row r="25" spans="1:7" ht="12.75">
      <c r="A25" s="125">
        <v>41140</v>
      </c>
      <c r="B25" s="171"/>
      <c r="C25" s="171"/>
      <c r="D25" s="128"/>
      <c r="E25" s="284"/>
      <c r="F25" s="129"/>
      <c r="G25" s="129"/>
    </row>
    <row r="26" spans="1:7" ht="12.75">
      <c r="A26" s="125">
        <v>41141</v>
      </c>
      <c r="B26" s="171"/>
      <c r="C26" s="171">
        <v>-15</v>
      </c>
      <c r="D26" s="294" t="s">
        <v>676</v>
      </c>
      <c r="E26" s="284"/>
      <c r="F26" s="129"/>
      <c r="G26" s="129"/>
    </row>
    <row r="27" spans="1:7" ht="12.75">
      <c r="A27" s="125">
        <v>41142</v>
      </c>
      <c r="B27" s="171"/>
      <c r="C27" s="171">
        <v>-33</v>
      </c>
      <c r="D27" s="294" t="s">
        <v>678</v>
      </c>
      <c r="E27" s="284"/>
      <c r="F27" s="129"/>
      <c r="G27" s="129"/>
    </row>
    <row r="28" spans="1:7" ht="12.75">
      <c r="A28" s="125">
        <v>41143</v>
      </c>
      <c r="B28" s="171"/>
      <c r="C28" s="171">
        <v>-9</v>
      </c>
      <c r="D28" s="294" t="s">
        <v>677</v>
      </c>
      <c r="E28" s="284"/>
      <c r="F28" s="129"/>
      <c r="G28" s="129"/>
    </row>
    <row r="29" spans="1:7" ht="12.75">
      <c r="A29" s="125">
        <v>41143</v>
      </c>
      <c r="B29" s="171"/>
      <c r="C29" s="171">
        <v>-76</v>
      </c>
      <c r="D29" s="293" t="s">
        <v>669</v>
      </c>
      <c r="E29" s="290"/>
      <c r="F29" s="129"/>
      <c r="G29" s="129"/>
    </row>
    <row r="30" spans="1:7" ht="12.75">
      <c r="A30" s="125">
        <v>41144</v>
      </c>
      <c r="B30" s="171"/>
      <c r="C30" s="171">
        <v>-6.6</v>
      </c>
      <c r="D30" s="294" t="s">
        <v>672</v>
      </c>
      <c r="E30" s="292"/>
      <c r="F30" s="129"/>
      <c r="G30" s="129"/>
    </row>
    <row r="31" spans="1:7" ht="12.75">
      <c r="A31" s="125">
        <v>41144</v>
      </c>
      <c r="B31" s="171"/>
      <c r="C31" s="171">
        <v>-41</v>
      </c>
      <c r="D31" s="294" t="s">
        <v>679</v>
      </c>
      <c r="E31" s="284"/>
      <c r="F31" s="129"/>
      <c r="G31" s="129"/>
    </row>
    <row r="32" spans="1:7" ht="12.75">
      <c r="A32" s="125">
        <v>41144</v>
      </c>
      <c r="B32" s="171"/>
      <c r="C32" s="171">
        <v>-81.5</v>
      </c>
      <c r="D32" s="294" t="s">
        <v>670</v>
      </c>
      <c r="E32" s="290"/>
      <c r="F32" s="129"/>
      <c r="G32" s="129"/>
    </row>
    <row r="33" spans="1:7" ht="12.75">
      <c r="A33" s="125">
        <v>41145</v>
      </c>
      <c r="B33" s="171"/>
      <c r="C33" s="171">
        <v>-102</v>
      </c>
      <c r="D33" s="294" t="s">
        <v>671</v>
      </c>
      <c r="E33" s="284"/>
      <c r="F33" s="129"/>
      <c r="G33" s="129"/>
    </row>
    <row r="34" spans="1:7" ht="12.75">
      <c r="A34" s="125">
        <v>41145</v>
      </c>
      <c r="B34" s="171"/>
      <c r="C34" s="171">
        <v>-45.5</v>
      </c>
      <c r="D34" s="294" t="s">
        <v>673</v>
      </c>
      <c r="E34" s="291"/>
      <c r="F34" s="129"/>
      <c r="G34" s="129"/>
    </row>
    <row r="35" spans="1:7" ht="12.75">
      <c r="A35" s="125">
        <v>41145</v>
      </c>
      <c r="B35" s="171"/>
      <c r="C35" s="171">
        <v>-35</v>
      </c>
      <c r="D35" s="295" t="s">
        <v>681</v>
      </c>
      <c r="E35" s="295"/>
      <c r="F35" s="129"/>
      <c r="G35" s="129"/>
    </row>
    <row r="36" spans="1:7" ht="12.75">
      <c r="A36" s="125">
        <v>41146</v>
      </c>
      <c r="B36" s="172"/>
      <c r="C36" s="171"/>
      <c r="D36" s="128"/>
      <c r="E36" s="284"/>
      <c r="F36" s="129"/>
      <c r="G36" s="129"/>
    </row>
    <row r="37" spans="1:7" ht="12.75">
      <c r="A37" s="125">
        <v>41147</v>
      </c>
      <c r="B37" s="172"/>
      <c r="C37" s="171"/>
      <c r="D37" s="128"/>
      <c r="E37" s="284"/>
      <c r="F37" s="129"/>
      <c r="G37" s="129"/>
    </row>
    <row r="38" spans="1:7" ht="12.75">
      <c r="A38" s="125">
        <v>41148</v>
      </c>
      <c r="B38" s="172"/>
      <c r="C38" s="171"/>
      <c r="D38" s="128"/>
      <c r="E38" s="284"/>
      <c r="F38" s="129"/>
      <c r="G38" s="129"/>
    </row>
    <row r="39" spans="1:7" ht="12.75">
      <c r="A39" s="125">
        <v>41149</v>
      </c>
      <c r="B39" s="172"/>
      <c r="C39" s="171">
        <v>-86.5</v>
      </c>
      <c r="D39" s="179" t="s">
        <v>682</v>
      </c>
      <c r="E39" s="284"/>
      <c r="F39" s="129"/>
      <c r="G39" s="129"/>
    </row>
    <row r="40" spans="1:7" ht="12.75">
      <c r="A40" s="125">
        <v>41150</v>
      </c>
      <c r="B40" s="172"/>
      <c r="C40" s="171">
        <v>-22</v>
      </c>
      <c r="D40" s="294" t="s">
        <v>680</v>
      </c>
      <c r="E40" s="284"/>
      <c r="F40" s="129"/>
      <c r="G40" s="129"/>
    </row>
    <row r="41" spans="1:7" ht="12.75">
      <c r="A41" s="125">
        <v>41151</v>
      </c>
      <c r="B41" s="172"/>
      <c r="C41" s="171">
        <v>-30</v>
      </c>
      <c r="D41" s="179" t="s">
        <v>674</v>
      </c>
      <c r="E41" s="284"/>
      <c r="F41" s="129"/>
      <c r="G41" s="129"/>
    </row>
    <row r="42" spans="1:7" ht="12.75">
      <c r="A42" s="125">
        <v>41152</v>
      </c>
      <c r="B42" s="172"/>
      <c r="C42" s="171"/>
      <c r="D42" s="284"/>
      <c r="E42" s="284"/>
      <c r="F42" s="129"/>
      <c r="G42" s="129"/>
    </row>
    <row r="43" spans="1:7" ht="12.75">
      <c r="A43" s="125">
        <v>41153</v>
      </c>
      <c r="B43" s="172"/>
      <c r="C43" s="171"/>
      <c r="D43" s="284"/>
      <c r="E43" s="284"/>
      <c r="F43" s="129"/>
      <c r="G43" s="129"/>
    </row>
    <row r="44" spans="1:7" ht="12.75">
      <c r="A44" s="125">
        <v>41154</v>
      </c>
      <c r="B44" s="172"/>
      <c r="C44" s="171"/>
      <c r="D44" s="284"/>
      <c r="E44" s="284"/>
      <c r="F44" s="129"/>
      <c r="G44" s="129"/>
    </row>
    <row r="45" spans="1:7" ht="12.75">
      <c r="A45" s="125">
        <v>41155</v>
      </c>
      <c r="B45" s="171"/>
      <c r="C45" s="171"/>
      <c r="D45" s="284"/>
      <c r="E45" s="284"/>
      <c r="F45" s="129"/>
      <c r="G45" s="129"/>
    </row>
    <row r="46" spans="1:5" ht="15">
      <c r="A46" s="124" t="s">
        <v>57</v>
      </c>
      <c r="B46" s="173"/>
      <c r="C46" s="173">
        <f>B3+SUM(C5:C45)</f>
        <v>247.9500000000013</v>
      </c>
      <c r="D46" s="359"/>
      <c r="E46" s="359"/>
    </row>
    <row r="47" spans="5:8" ht="12" customHeight="1">
      <c r="E47" s="237"/>
      <c r="H47" s="134"/>
    </row>
    <row r="48" spans="3:8" s="132" customFormat="1" ht="12.75">
      <c r="C48" s="235"/>
      <c r="D48" s="213"/>
      <c r="H48" s="238"/>
    </row>
    <row r="49" spans="2:5" s="132" customFormat="1" ht="12.75">
      <c r="B49" s="239"/>
      <c r="C49" s="240"/>
      <c r="D49" s="238"/>
      <c r="E49" s="237"/>
    </row>
    <row r="50" spans="1:4" s="132" customFormat="1" ht="12.75">
      <c r="A50" s="241"/>
      <c r="B50" s="241"/>
      <c r="D50" s="238"/>
    </row>
    <row r="51" spans="5:8" ht="12.75">
      <c r="E51" s="129"/>
      <c r="F51" s="129"/>
      <c r="H51" s="129"/>
    </row>
    <row r="52" spans="5:8" ht="12.75">
      <c r="E52" s="138"/>
      <c r="H52" s="129"/>
    </row>
    <row r="53" spans="1:8" ht="12.75">
      <c r="A53" s="139" t="s">
        <v>168</v>
      </c>
      <c r="B53" s="140" t="s">
        <v>534</v>
      </c>
      <c r="C53" s="141" t="s">
        <v>535</v>
      </c>
      <c r="D53" s="142" t="s">
        <v>526</v>
      </c>
      <c r="E53" s="142" t="s">
        <v>527</v>
      </c>
      <c r="G53" s="134"/>
      <c r="H53" s="134"/>
    </row>
    <row r="54" spans="1:8" ht="12.75">
      <c r="A54" s="143"/>
      <c r="B54" s="144"/>
      <c r="C54" s="145"/>
      <c r="D54" s="146"/>
      <c r="E54" s="147"/>
      <c r="G54" s="134"/>
      <c r="H54" s="148"/>
    </row>
    <row r="55" spans="1:8" ht="12.75">
      <c r="A55" s="149" t="s">
        <v>555</v>
      </c>
      <c r="B55" s="183">
        <v>340</v>
      </c>
      <c r="C55" s="185"/>
      <c r="D55" s="151" t="s">
        <v>528</v>
      </c>
      <c r="E55" s="152"/>
      <c r="H55" s="134"/>
    </row>
    <row r="56" spans="1:8" ht="12.75">
      <c r="A56" s="153"/>
      <c r="B56" s="184"/>
      <c r="C56" s="186"/>
      <c r="D56" s="156"/>
      <c r="E56" s="157"/>
      <c r="H56" s="134"/>
    </row>
    <row r="57" spans="1:5" ht="12" customHeight="1">
      <c r="A57" s="149"/>
      <c r="B57" s="187"/>
      <c r="C57" s="187"/>
      <c r="D57" s="158"/>
      <c r="E57" s="146"/>
    </row>
    <row r="58" spans="1:5" ht="24" customHeight="1">
      <c r="A58" s="149" t="s">
        <v>554</v>
      </c>
      <c r="B58" s="185">
        <v>13</v>
      </c>
      <c r="C58" s="185"/>
      <c r="D58" s="151" t="s">
        <v>529</v>
      </c>
      <c r="E58" s="159"/>
    </row>
    <row r="59" spans="1:6" ht="12" customHeight="1">
      <c r="A59" s="149"/>
      <c r="B59" s="185"/>
      <c r="C59" s="185"/>
      <c r="D59" s="151"/>
      <c r="E59" s="152"/>
      <c r="F59" s="162"/>
    </row>
    <row r="60" spans="1:5" ht="12.75">
      <c r="A60" s="226"/>
      <c r="B60" s="233"/>
      <c r="C60" s="227"/>
      <c r="D60" s="146"/>
      <c r="E60" s="147"/>
    </row>
    <row r="61" spans="1:5" ht="12.75">
      <c r="A61" s="149" t="s">
        <v>553</v>
      </c>
      <c r="B61" s="183">
        <v>35.9</v>
      </c>
      <c r="C61" s="185"/>
      <c r="D61" s="164" t="s">
        <v>530</v>
      </c>
      <c r="E61" s="152"/>
    </row>
    <row r="62" spans="1:5" ht="12.75">
      <c r="A62" s="160"/>
      <c r="B62" s="232"/>
      <c r="C62" s="188"/>
      <c r="D62" s="156"/>
      <c r="E62" s="157"/>
    </row>
    <row r="63" spans="1:5" ht="12.75">
      <c r="A63" s="226"/>
      <c r="B63" s="233"/>
      <c r="C63" s="227"/>
      <c r="D63" s="146"/>
      <c r="E63" s="147"/>
    </row>
    <row r="64" spans="1:5" ht="12.75">
      <c r="A64" s="150" t="s">
        <v>549</v>
      </c>
      <c r="B64" s="183">
        <v>34</v>
      </c>
      <c r="C64" s="281" t="s">
        <v>685</v>
      </c>
      <c r="D64" s="168" t="s">
        <v>686</v>
      </c>
      <c r="E64" s="165"/>
    </row>
    <row r="65" spans="1:5" ht="12.75">
      <c r="A65" s="149"/>
      <c r="B65" s="183"/>
      <c r="C65" s="281"/>
      <c r="D65" s="168"/>
      <c r="E65" s="165"/>
    </row>
    <row r="66" spans="1:5" ht="12.75">
      <c r="A66" s="153" t="s">
        <v>534</v>
      </c>
      <c r="B66" s="184">
        <f>B64+C64</f>
        <v>74</v>
      </c>
      <c r="C66" s="186"/>
      <c r="D66" s="156"/>
      <c r="E66" s="228"/>
    </row>
    <row r="67" spans="1:5" ht="12.75">
      <c r="A67" s="150"/>
      <c r="B67" s="183"/>
      <c r="C67" s="187"/>
      <c r="D67" s="158"/>
      <c r="E67" s="158"/>
    </row>
    <row r="68" spans="1:6" ht="12.75">
      <c r="A68" s="150" t="s">
        <v>549</v>
      </c>
      <c r="B68" s="183">
        <v>8</v>
      </c>
      <c r="C68" s="189"/>
      <c r="D68" s="151" t="s">
        <v>536</v>
      </c>
      <c r="E68" s="166"/>
      <c r="F68" s="162"/>
    </row>
    <row r="69" spans="1:5" ht="12.75">
      <c r="A69" s="155"/>
      <c r="B69" s="184"/>
      <c r="C69" s="186"/>
      <c r="D69" s="156"/>
      <c r="E69" s="156"/>
    </row>
    <row r="70" spans="1:5" ht="12.75">
      <c r="A70" s="149"/>
      <c r="B70" s="183"/>
      <c r="C70" s="187"/>
      <c r="D70" s="158"/>
      <c r="E70" s="163"/>
    </row>
    <row r="71" spans="1:5" ht="12.75">
      <c r="A71" s="149" t="s">
        <v>552</v>
      </c>
      <c r="B71" s="183">
        <v>170</v>
      </c>
      <c r="C71" s="185"/>
      <c r="D71" s="151" t="s">
        <v>532</v>
      </c>
      <c r="E71" s="152"/>
    </row>
    <row r="72" spans="1:5" ht="12.75">
      <c r="A72" s="160"/>
      <c r="B72" s="184"/>
      <c r="C72" s="186"/>
      <c r="D72" s="156"/>
      <c r="E72" s="157"/>
    </row>
    <row r="73" spans="1:5" ht="12.75">
      <c r="A73" s="226"/>
      <c r="B73" s="233"/>
      <c r="C73" s="227"/>
      <c r="D73" s="146"/>
      <c r="E73" s="163"/>
    </row>
    <row r="74" spans="1:5" ht="12.75">
      <c r="A74" s="149" t="s">
        <v>551</v>
      </c>
      <c r="B74" s="183">
        <v>1751</v>
      </c>
      <c r="C74" s="281"/>
      <c r="D74" s="151" t="s">
        <v>651</v>
      </c>
      <c r="E74" s="165"/>
    </row>
    <row r="75" spans="1:5" ht="12.75">
      <c r="A75" s="153"/>
      <c r="B75" s="184"/>
      <c r="C75" s="186"/>
      <c r="D75" s="156"/>
      <c r="E75" s="165"/>
    </row>
    <row r="76" spans="1:5" ht="12.75">
      <c r="A76" s="149"/>
      <c r="B76" s="183"/>
      <c r="C76" s="187"/>
      <c r="D76" s="158"/>
      <c r="E76" s="146"/>
    </row>
    <row r="77" spans="1:6" ht="12.75">
      <c r="A77" s="149" t="s">
        <v>550</v>
      </c>
      <c r="B77" s="183">
        <v>4</v>
      </c>
      <c r="C77" s="185"/>
      <c r="D77" s="151" t="s">
        <v>536</v>
      </c>
      <c r="E77" s="166"/>
      <c r="F77" s="162"/>
    </row>
    <row r="78" spans="1:5" ht="12.75">
      <c r="A78" s="160"/>
      <c r="B78" s="232"/>
      <c r="C78" s="188"/>
      <c r="D78" s="156"/>
      <c r="E78" s="156"/>
    </row>
    <row r="79" spans="1:5" ht="12.75">
      <c r="A79" s="167"/>
      <c r="B79" s="233"/>
      <c r="C79" s="187"/>
      <c r="D79" s="158"/>
      <c r="E79" s="163"/>
    </row>
    <row r="80" spans="1:5" ht="12.75">
      <c r="A80" s="150" t="s">
        <v>548</v>
      </c>
      <c r="B80" s="183">
        <v>44</v>
      </c>
      <c r="C80" s="189"/>
      <c r="D80" s="168" t="s">
        <v>537</v>
      </c>
      <c r="E80" s="165"/>
    </row>
    <row r="81" spans="1:5" ht="12.75">
      <c r="A81" s="150"/>
      <c r="B81" s="234"/>
      <c r="C81" s="189"/>
      <c r="D81" s="151"/>
      <c r="E81" s="152"/>
    </row>
    <row r="82" spans="1:5" ht="12.75">
      <c r="A82" s="155"/>
      <c r="B82" s="184"/>
      <c r="C82" s="186"/>
      <c r="D82" s="156"/>
      <c r="E82" s="157"/>
    </row>
    <row r="83" spans="1:5" ht="12.75">
      <c r="A83" s="167"/>
      <c r="B83" s="233"/>
      <c r="C83" s="187"/>
      <c r="D83" s="158"/>
      <c r="E83" s="163"/>
    </row>
    <row r="84" spans="1:5" ht="12.75">
      <c r="A84" s="150" t="s">
        <v>547</v>
      </c>
      <c r="B84" s="183">
        <v>25000</v>
      </c>
      <c r="C84" s="189"/>
      <c r="D84" s="168" t="s">
        <v>538</v>
      </c>
      <c r="E84" s="165"/>
    </row>
    <row r="85" spans="1:5" ht="12.75">
      <c r="A85" s="155"/>
      <c r="B85" s="184"/>
      <c r="C85" s="186"/>
      <c r="D85" s="156"/>
      <c r="E85" s="157"/>
    </row>
    <row r="86" spans="1:5" ht="12.75">
      <c r="A86" s="167"/>
      <c r="B86" s="233"/>
      <c r="C86" s="227"/>
      <c r="D86" s="146"/>
      <c r="E86" s="146"/>
    </row>
    <row r="87" spans="1:5" ht="12.75">
      <c r="A87" s="150" t="s">
        <v>546</v>
      </c>
      <c r="B87" s="183">
        <v>50</v>
      </c>
      <c r="C87" s="281" t="s">
        <v>683</v>
      </c>
      <c r="D87" s="168" t="s">
        <v>684</v>
      </c>
      <c r="E87" s="230"/>
    </row>
    <row r="88" spans="1:5" ht="12.75">
      <c r="A88" s="150"/>
      <c r="B88" s="183"/>
      <c r="C88" s="281"/>
      <c r="D88" s="168"/>
      <c r="E88" s="230"/>
    </row>
    <row r="89" spans="1:5" ht="12.75">
      <c r="A89" s="155" t="s">
        <v>534</v>
      </c>
      <c r="B89" s="184">
        <f>B87</f>
        <v>50</v>
      </c>
      <c r="C89" s="188"/>
      <c r="D89" s="229"/>
      <c r="E89" s="231"/>
    </row>
    <row r="90" spans="1:5" ht="12.75">
      <c r="A90" s="167"/>
      <c r="B90" s="227"/>
      <c r="C90" s="187"/>
      <c r="D90" s="158"/>
      <c r="E90" s="163"/>
    </row>
    <row r="91" spans="1:5" ht="12.75">
      <c r="A91" s="150" t="s">
        <v>543</v>
      </c>
      <c r="B91" s="185">
        <v>7.9</v>
      </c>
      <c r="C91" s="189"/>
      <c r="D91" s="168" t="s">
        <v>615</v>
      </c>
      <c r="E91" s="165"/>
    </row>
    <row r="92" spans="1:5" ht="12.75">
      <c r="A92" s="155"/>
      <c r="B92" s="186"/>
      <c r="C92" s="186"/>
      <c r="D92" s="156"/>
      <c r="E92" s="157"/>
    </row>
    <row r="93" spans="1:5" ht="12.75">
      <c r="A93" s="167"/>
      <c r="B93" s="233"/>
      <c r="C93" s="187"/>
      <c r="D93" s="158"/>
      <c r="E93" s="163"/>
    </row>
    <row r="94" spans="1:5" ht="12.75">
      <c r="A94" s="150" t="s">
        <v>544</v>
      </c>
      <c r="B94" s="183">
        <v>60</v>
      </c>
      <c r="C94" s="189"/>
      <c r="D94" s="168" t="s">
        <v>528</v>
      </c>
      <c r="E94" s="165"/>
    </row>
    <row r="95" spans="1:5" ht="12.75">
      <c r="A95" s="155"/>
      <c r="B95" s="184"/>
      <c r="C95" s="186"/>
      <c r="D95" s="156"/>
      <c r="E95" s="157"/>
    </row>
    <row r="96" spans="1:5" ht="12.75">
      <c r="A96" s="167"/>
      <c r="B96" s="233"/>
      <c r="C96" s="187"/>
      <c r="D96" s="158"/>
      <c r="E96" s="163"/>
    </row>
    <row r="97" spans="1:5" ht="12.75">
      <c r="A97" s="150" t="s">
        <v>545</v>
      </c>
      <c r="B97" s="183">
        <v>275000</v>
      </c>
      <c r="C97" s="189"/>
      <c r="D97" s="168" t="s">
        <v>540</v>
      </c>
      <c r="E97" s="165"/>
    </row>
    <row r="98" spans="1:5" ht="12.75">
      <c r="A98" s="155"/>
      <c r="B98" s="154"/>
      <c r="C98" s="155"/>
      <c r="D98" s="156"/>
      <c r="E98" s="157"/>
    </row>
    <row r="99" spans="1:5" ht="12.75">
      <c r="A99" s="167"/>
      <c r="B99" s="233"/>
      <c r="C99" s="227"/>
      <c r="D99" s="146"/>
      <c r="E99" s="147"/>
    </row>
    <row r="100" spans="1:5" ht="12.75">
      <c r="A100" s="150" t="s">
        <v>579</v>
      </c>
      <c r="B100" s="183">
        <v>50</v>
      </c>
      <c r="C100" s="189"/>
      <c r="D100" s="168" t="s">
        <v>580</v>
      </c>
      <c r="E100" s="165"/>
    </row>
    <row r="101" spans="1:5" ht="12.75">
      <c r="A101" s="155"/>
      <c r="B101" s="154"/>
      <c r="C101" s="155"/>
      <c r="D101" s="156"/>
      <c r="E101" s="157"/>
    </row>
    <row r="102" spans="1:5" ht="12.75">
      <c r="A102" s="167"/>
      <c r="B102" s="233"/>
      <c r="C102" s="227"/>
      <c r="D102" s="146"/>
      <c r="E102" s="147"/>
    </row>
    <row r="103" spans="1:5" ht="12.75">
      <c r="A103" s="150" t="s">
        <v>653</v>
      </c>
      <c r="B103" s="183">
        <v>153</v>
      </c>
      <c r="C103" s="281" t="s">
        <v>688</v>
      </c>
      <c r="D103" s="168" t="s">
        <v>689</v>
      </c>
      <c r="E103" s="165"/>
    </row>
    <row r="104" spans="1:5" ht="12.75">
      <c r="A104" s="150"/>
      <c r="B104" s="183"/>
      <c r="C104" s="281"/>
      <c r="D104" s="168"/>
      <c r="E104" s="165"/>
    </row>
    <row r="105" spans="1:5" ht="12.75">
      <c r="A105" s="155" t="s">
        <v>534</v>
      </c>
      <c r="B105" s="184">
        <f>B103+C103</f>
        <v>165</v>
      </c>
      <c r="C105" s="155"/>
      <c r="D105" s="156"/>
      <c r="E105" s="157"/>
    </row>
    <row r="106" spans="1:5" ht="12.75">
      <c r="A106" s="167"/>
      <c r="B106" s="233"/>
      <c r="C106" s="227"/>
      <c r="D106" s="146"/>
      <c r="E106" s="147"/>
    </row>
    <row r="107" spans="1:5" ht="12.75">
      <c r="A107" s="150" t="s">
        <v>654</v>
      </c>
      <c r="B107" s="183">
        <v>1400</v>
      </c>
      <c r="C107" s="281"/>
      <c r="D107" s="168" t="s">
        <v>655</v>
      </c>
      <c r="E107" s="165"/>
    </row>
    <row r="108" spans="1:5" ht="12.75">
      <c r="A108" s="155"/>
      <c r="B108" s="154"/>
      <c r="C108" s="155"/>
      <c r="D108" s="156"/>
      <c r="E108" s="157"/>
    </row>
    <row r="109" spans="1:5" ht="12.75">
      <c r="A109" s="167"/>
      <c r="B109" s="233"/>
      <c r="C109" s="227"/>
      <c r="D109" s="146"/>
      <c r="E109" s="147"/>
    </row>
    <row r="110" spans="1:5" ht="12.75">
      <c r="A110" s="150" t="s">
        <v>656</v>
      </c>
      <c r="B110" s="183">
        <v>740</v>
      </c>
      <c r="C110" s="281"/>
      <c r="D110" s="168" t="s">
        <v>657</v>
      </c>
      <c r="E110" s="165"/>
    </row>
    <row r="111" spans="1:5" ht="12.75">
      <c r="A111" s="155"/>
      <c r="B111" s="154"/>
      <c r="C111" s="155"/>
      <c r="D111" s="156"/>
      <c r="E111" s="157"/>
    </row>
  </sheetData>
  <sheetProtection/>
  <mergeCells count="3">
    <mergeCell ref="B3:C3"/>
    <mergeCell ref="D4:E4"/>
    <mergeCell ref="D46:E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zoomScalePageLayoutView="0" workbookViewId="0" topLeftCell="A7">
      <selection activeCell="B40" sqref="B40:D43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687</v>
      </c>
      <c r="B1" s="121"/>
      <c r="C1" s="121"/>
    </row>
    <row r="2" ht="12.75">
      <c r="C2" s="121"/>
    </row>
    <row r="3" spans="1:3" ht="15">
      <c r="A3" s="123" t="s">
        <v>56</v>
      </c>
      <c r="B3" s="360">
        <f>'Agosto ''12'!C46</f>
        <v>247.9500000000013</v>
      </c>
      <c r="C3" s="361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358" t="s">
        <v>5</v>
      </c>
      <c r="E4" s="358"/>
    </row>
    <row r="5" spans="1:5" ht="12.75">
      <c r="A5" s="125">
        <v>41153</v>
      </c>
      <c r="B5" s="171"/>
      <c r="C5" s="171"/>
      <c r="D5" s="297"/>
      <c r="E5" s="296"/>
    </row>
    <row r="6" spans="1:5" ht="12.75">
      <c r="A6" s="125">
        <v>41154</v>
      </c>
      <c r="B6" s="171"/>
      <c r="C6" s="171"/>
      <c r="D6" s="297"/>
      <c r="E6" s="296"/>
    </row>
    <row r="7" spans="1:5" ht="12.75">
      <c r="A7" s="125">
        <v>41155</v>
      </c>
      <c r="B7" s="171"/>
      <c r="C7" s="171"/>
      <c r="D7" s="297"/>
      <c r="E7" s="128"/>
    </row>
    <row r="8" spans="1:6" ht="12.75">
      <c r="A8" s="125">
        <v>41156</v>
      </c>
      <c r="B8" s="171">
        <v>1500</v>
      </c>
      <c r="C8" s="171"/>
      <c r="D8" s="298" t="s">
        <v>202</v>
      </c>
      <c r="E8" s="128"/>
      <c r="F8" s="129"/>
    </row>
    <row r="9" spans="1:6" ht="12.75">
      <c r="A9" s="125">
        <v>41156</v>
      </c>
      <c r="B9" s="171"/>
      <c r="C9" s="171">
        <v>-408.5</v>
      </c>
      <c r="D9" s="298" t="s">
        <v>690</v>
      </c>
      <c r="E9" s="128"/>
      <c r="F9" s="129"/>
    </row>
    <row r="10" spans="1:6" ht="12.75">
      <c r="A10" s="125">
        <v>41157</v>
      </c>
      <c r="B10" s="171"/>
      <c r="C10" s="171">
        <v>-752.9</v>
      </c>
      <c r="D10" s="298" t="s">
        <v>691</v>
      </c>
      <c r="E10" s="128"/>
      <c r="F10" s="129"/>
    </row>
    <row r="11" spans="1:6" ht="12.75">
      <c r="A11" s="125">
        <v>41158</v>
      </c>
      <c r="B11" s="171"/>
      <c r="C11" s="171"/>
      <c r="D11" s="297"/>
      <c r="E11" s="179"/>
      <c r="F11" s="129"/>
    </row>
    <row r="12" spans="1:6" ht="12.75">
      <c r="A12" s="125">
        <v>41159</v>
      </c>
      <c r="B12" s="171"/>
      <c r="C12" s="171">
        <v>-1.81</v>
      </c>
      <c r="D12" s="299" t="s">
        <v>692</v>
      </c>
      <c r="E12" s="179"/>
      <c r="F12" s="129"/>
    </row>
    <row r="13" spans="1:6" ht="12.75">
      <c r="A13" s="125">
        <v>41159</v>
      </c>
      <c r="B13" s="171"/>
      <c r="C13" s="171">
        <v>-57.5</v>
      </c>
      <c r="D13" s="300" t="s">
        <v>693</v>
      </c>
      <c r="E13" s="179"/>
      <c r="F13" s="129"/>
    </row>
    <row r="14" spans="1:7" ht="12.75">
      <c r="A14" s="125">
        <v>41160</v>
      </c>
      <c r="B14" s="171"/>
      <c r="C14" s="171"/>
      <c r="D14" s="297"/>
      <c r="E14" s="179"/>
      <c r="F14" s="129"/>
      <c r="G14" s="129"/>
    </row>
    <row r="15" spans="1:7" ht="12.75">
      <c r="A15" s="125">
        <v>41161</v>
      </c>
      <c r="B15" s="171"/>
      <c r="C15" s="171"/>
      <c r="D15" s="297"/>
      <c r="E15" s="179"/>
      <c r="F15" s="129"/>
      <c r="G15" s="129"/>
    </row>
    <row r="16" spans="1:7" ht="12.75">
      <c r="A16" s="125">
        <v>41162</v>
      </c>
      <c r="B16" s="171"/>
      <c r="C16" s="171"/>
      <c r="D16" s="297"/>
      <c r="E16" s="179"/>
      <c r="F16" s="129"/>
      <c r="G16" s="129"/>
    </row>
    <row r="17" spans="1:7" ht="12.75">
      <c r="A17" s="125">
        <v>41163</v>
      </c>
      <c r="B17" s="171"/>
      <c r="C17" s="171">
        <v>-41</v>
      </c>
      <c r="D17" s="308" t="s">
        <v>707</v>
      </c>
      <c r="E17" s="179"/>
      <c r="F17" s="129"/>
      <c r="G17" s="129"/>
    </row>
    <row r="18" spans="1:7" ht="12.75">
      <c r="A18" s="125">
        <v>41164</v>
      </c>
      <c r="B18" s="171"/>
      <c r="C18" s="171">
        <v>-178</v>
      </c>
      <c r="D18" s="301" t="s">
        <v>699</v>
      </c>
      <c r="E18" s="297"/>
      <c r="F18" s="129"/>
      <c r="G18" s="129"/>
    </row>
    <row r="19" spans="1:7" ht="12.75">
      <c r="A19" s="125">
        <v>41165</v>
      </c>
      <c r="B19" s="171"/>
      <c r="C19" s="171">
        <v>-31</v>
      </c>
      <c r="D19" s="179" t="s">
        <v>710</v>
      </c>
      <c r="E19" s="297"/>
      <c r="F19" s="129"/>
      <c r="G19" s="129"/>
    </row>
    <row r="20" spans="1:7" ht="12.75">
      <c r="A20" s="125">
        <v>41166</v>
      </c>
      <c r="B20" s="171"/>
      <c r="C20" s="171">
        <v>-40.29</v>
      </c>
      <c r="D20" s="302" t="s">
        <v>700</v>
      </c>
      <c r="E20" s="297"/>
      <c r="F20" s="129"/>
      <c r="G20" s="129"/>
    </row>
    <row r="21" spans="1:7" ht="12.75">
      <c r="A21" s="125">
        <v>41167</v>
      </c>
      <c r="B21" s="171"/>
      <c r="C21" s="171"/>
      <c r="D21" s="297"/>
      <c r="E21" s="297"/>
      <c r="F21" s="129"/>
      <c r="G21" s="129"/>
    </row>
    <row r="22" spans="1:7" ht="12.75">
      <c r="A22" s="125">
        <v>41168</v>
      </c>
      <c r="B22" s="171"/>
      <c r="C22" s="171"/>
      <c r="D22" s="297"/>
      <c r="E22" s="297"/>
      <c r="F22" s="129"/>
      <c r="G22" s="129"/>
    </row>
    <row r="23" spans="1:7" ht="12.75">
      <c r="A23" s="125">
        <v>41169</v>
      </c>
      <c r="B23" s="171"/>
      <c r="C23" s="171"/>
      <c r="D23" s="128"/>
      <c r="E23" s="297"/>
      <c r="F23" s="129"/>
      <c r="G23" s="129"/>
    </row>
    <row r="24" spans="1:7" ht="12.75">
      <c r="A24" s="125">
        <v>41170</v>
      </c>
      <c r="B24" s="171">
        <v>1500</v>
      </c>
      <c r="C24" s="171"/>
      <c r="D24" s="303" t="s">
        <v>202</v>
      </c>
      <c r="E24" s="297"/>
      <c r="F24" s="129"/>
      <c r="G24" s="129"/>
    </row>
    <row r="25" spans="1:7" ht="12.75">
      <c r="A25" s="125">
        <v>41171</v>
      </c>
      <c r="B25" s="171"/>
      <c r="C25" s="171">
        <v>-108</v>
      </c>
      <c r="D25" s="304" t="s">
        <v>701</v>
      </c>
      <c r="E25" s="297"/>
      <c r="F25" s="129"/>
      <c r="G25" s="129"/>
    </row>
    <row r="26" spans="1:7" ht="12.75">
      <c r="A26" s="125">
        <v>41171</v>
      </c>
      <c r="B26" s="171"/>
      <c r="C26" s="171">
        <v>-180</v>
      </c>
      <c r="D26" s="179" t="s">
        <v>702</v>
      </c>
      <c r="E26" s="304"/>
      <c r="F26" s="129"/>
      <c r="G26" s="129"/>
    </row>
    <row r="27" spans="1:7" ht="12.75">
      <c r="A27" s="125">
        <v>41172</v>
      </c>
      <c r="B27" s="171"/>
      <c r="C27" s="171"/>
      <c r="D27" s="128"/>
      <c r="E27" s="297"/>
      <c r="F27" s="129"/>
      <c r="G27" s="129"/>
    </row>
    <row r="28" spans="1:7" ht="12.75">
      <c r="A28" s="125">
        <v>41173</v>
      </c>
      <c r="B28" s="171"/>
      <c r="C28" s="171">
        <v>-100</v>
      </c>
      <c r="D28" s="179" t="s">
        <v>703</v>
      </c>
      <c r="E28" s="297"/>
      <c r="F28" s="129"/>
      <c r="G28" s="129"/>
    </row>
    <row r="29" spans="1:7" ht="12.75">
      <c r="A29" s="125">
        <v>41174</v>
      </c>
      <c r="B29" s="171"/>
      <c r="C29" s="171"/>
      <c r="D29" s="297"/>
      <c r="E29" s="297"/>
      <c r="F29" s="129"/>
      <c r="G29" s="129"/>
    </row>
    <row r="30" spans="1:7" ht="12.75">
      <c r="A30" s="125">
        <v>41175</v>
      </c>
      <c r="B30" s="171"/>
      <c r="C30" s="171"/>
      <c r="D30" s="297"/>
      <c r="E30" s="297"/>
      <c r="F30" s="129"/>
      <c r="G30" s="129"/>
    </row>
    <row r="31" spans="1:7" ht="12.75">
      <c r="A31" s="125">
        <v>41176</v>
      </c>
      <c r="B31" s="171"/>
      <c r="C31" s="171"/>
      <c r="D31" s="297"/>
      <c r="E31" s="297"/>
      <c r="F31" s="129"/>
      <c r="G31" s="129"/>
    </row>
    <row r="32" spans="1:7" ht="12.75">
      <c r="A32" s="125">
        <v>41177</v>
      </c>
      <c r="B32" s="171"/>
      <c r="C32" s="171"/>
      <c r="D32" s="297"/>
      <c r="E32" s="297"/>
      <c r="F32" s="129"/>
      <c r="G32" s="129"/>
    </row>
    <row r="33" spans="1:7" ht="12.75">
      <c r="A33" s="125">
        <v>41178</v>
      </c>
      <c r="B33" s="171"/>
      <c r="C33" s="171"/>
      <c r="D33" s="297"/>
      <c r="E33" s="297"/>
      <c r="F33" s="129"/>
      <c r="G33" s="129"/>
    </row>
    <row r="34" spans="1:7" ht="12.75">
      <c r="A34" s="125">
        <v>41179</v>
      </c>
      <c r="B34" s="171"/>
      <c r="C34" s="171">
        <v>-42.87</v>
      </c>
      <c r="D34" s="305" t="s">
        <v>704</v>
      </c>
      <c r="E34" s="297"/>
      <c r="F34" s="129"/>
      <c r="G34" s="129"/>
    </row>
    <row r="35" spans="1:7" ht="12.75">
      <c r="A35" s="125">
        <v>41180</v>
      </c>
      <c r="B35" s="171"/>
      <c r="C35" s="171">
        <v>-24</v>
      </c>
      <c r="D35" s="308" t="s">
        <v>708</v>
      </c>
      <c r="E35" s="297"/>
      <c r="F35" s="129"/>
      <c r="G35" s="129"/>
    </row>
    <row r="36" spans="1:7" ht="12.75">
      <c r="A36" s="125">
        <v>41180</v>
      </c>
      <c r="B36" s="171"/>
      <c r="C36" s="171">
        <v>-3.9</v>
      </c>
      <c r="D36" s="179" t="s">
        <v>709</v>
      </c>
      <c r="E36" s="308"/>
      <c r="F36" s="129"/>
      <c r="G36" s="129"/>
    </row>
    <row r="37" spans="1:7" ht="12.75">
      <c r="A37" s="125">
        <v>41181</v>
      </c>
      <c r="B37" s="171"/>
      <c r="C37" s="171"/>
      <c r="D37" s="297"/>
      <c r="E37" s="297"/>
      <c r="F37" s="129"/>
      <c r="G37" s="129"/>
    </row>
    <row r="38" spans="1:7" ht="12.75">
      <c r="A38" s="125">
        <v>41182</v>
      </c>
      <c r="B38" s="171"/>
      <c r="C38" s="171"/>
      <c r="D38" s="297"/>
      <c r="E38" s="297"/>
      <c r="F38" s="129"/>
      <c r="G38" s="129"/>
    </row>
    <row r="39" spans="1:5" ht="15">
      <c r="A39" s="124" t="s">
        <v>57</v>
      </c>
      <c r="B39" s="173"/>
      <c r="C39" s="173">
        <f>B3+SUM(C5:C38)+B8+B24</f>
        <v>1278.1800000000012</v>
      </c>
      <c r="D39" s="359"/>
      <c r="E39" s="359"/>
    </row>
    <row r="40" spans="5:8" ht="12.75">
      <c r="E40" s="237"/>
      <c r="H40" s="134"/>
    </row>
    <row r="41" spans="3:8" s="132" customFormat="1" ht="12.75">
      <c r="C41" s="235"/>
      <c r="D41" s="213"/>
      <c r="H41" s="238"/>
    </row>
    <row r="42" spans="2:5" s="132" customFormat="1" ht="12.75">
      <c r="B42" s="239"/>
      <c r="C42" s="240"/>
      <c r="D42" s="213"/>
      <c r="E42" s="237"/>
    </row>
    <row r="43" spans="1:4" s="132" customFormat="1" ht="12.75">
      <c r="A43" s="241"/>
      <c r="B43" s="241"/>
      <c r="D43" s="238"/>
    </row>
    <row r="44" spans="5:8" ht="12.75">
      <c r="E44" s="129"/>
      <c r="F44" s="129"/>
      <c r="H44" s="129"/>
    </row>
    <row r="45" spans="5:8" ht="12.75">
      <c r="E45" s="138"/>
      <c r="H45" s="129"/>
    </row>
    <row r="46" spans="1:8" ht="12.75">
      <c r="A46" s="139" t="s">
        <v>168</v>
      </c>
      <c r="B46" s="140" t="s">
        <v>534</v>
      </c>
      <c r="C46" s="141" t="s">
        <v>535</v>
      </c>
      <c r="D46" s="142" t="s">
        <v>526</v>
      </c>
      <c r="E46" s="142" t="s">
        <v>527</v>
      </c>
      <c r="G46" s="134"/>
      <c r="H46" s="134"/>
    </row>
    <row r="47" spans="1:8" ht="12.75">
      <c r="A47" s="143"/>
      <c r="B47" s="144"/>
      <c r="C47" s="145"/>
      <c r="D47" s="146"/>
      <c r="E47" s="147"/>
      <c r="G47" s="134"/>
      <c r="H47" s="148"/>
    </row>
    <row r="48" spans="1:8" ht="12.75">
      <c r="A48" s="149" t="s">
        <v>555</v>
      </c>
      <c r="B48" s="183">
        <v>340</v>
      </c>
      <c r="C48" s="185"/>
      <c r="D48" s="151" t="s">
        <v>528</v>
      </c>
      <c r="E48" s="152"/>
      <c r="H48" s="134"/>
    </row>
    <row r="49" spans="1:8" ht="12.75">
      <c r="A49" s="153"/>
      <c r="B49" s="184"/>
      <c r="C49" s="186"/>
      <c r="D49" s="156"/>
      <c r="E49" s="157"/>
      <c r="H49" s="134"/>
    </row>
    <row r="50" spans="1:5" ht="12" customHeight="1">
      <c r="A50" s="149"/>
      <c r="B50" s="187"/>
      <c r="C50" s="187"/>
      <c r="D50" s="158"/>
      <c r="E50" s="146"/>
    </row>
    <row r="51" spans="1:5" ht="24" customHeight="1">
      <c r="A51" s="149" t="s">
        <v>554</v>
      </c>
      <c r="B51" s="185">
        <v>13</v>
      </c>
      <c r="C51" s="185"/>
      <c r="D51" s="151" t="s">
        <v>529</v>
      </c>
      <c r="E51" s="159"/>
    </row>
    <row r="52" spans="1:6" ht="12" customHeight="1">
      <c r="A52" s="149"/>
      <c r="B52" s="185"/>
      <c r="C52" s="185"/>
      <c r="D52" s="151"/>
      <c r="E52" s="152"/>
      <c r="F52" s="162"/>
    </row>
    <row r="53" spans="1:5" ht="12.75">
      <c r="A53" s="226"/>
      <c r="B53" s="233"/>
      <c r="C53" s="227"/>
      <c r="D53" s="146"/>
      <c r="E53" s="147"/>
    </row>
    <row r="54" spans="1:5" ht="12.75">
      <c r="A54" s="149" t="s">
        <v>553</v>
      </c>
      <c r="B54" s="183">
        <v>35.9</v>
      </c>
      <c r="C54" s="185"/>
      <c r="D54" s="164" t="s">
        <v>530</v>
      </c>
      <c r="E54" s="152"/>
    </row>
    <row r="55" spans="1:5" ht="12.75">
      <c r="A55" s="160"/>
      <c r="B55" s="232"/>
      <c r="C55" s="188"/>
      <c r="D55" s="156"/>
      <c r="E55" s="157"/>
    </row>
    <row r="56" spans="1:5" ht="12.75">
      <c r="A56" s="226"/>
      <c r="B56" s="233"/>
      <c r="C56" s="227"/>
      <c r="D56" s="146"/>
      <c r="E56" s="147"/>
    </row>
    <row r="57" spans="1:5" ht="12.75">
      <c r="A57" s="150" t="s">
        <v>549</v>
      </c>
      <c r="B57" s="183">
        <v>74</v>
      </c>
      <c r="C57" s="281" t="s">
        <v>695</v>
      </c>
      <c r="D57" s="168" t="s">
        <v>694</v>
      </c>
      <c r="E57" s="165"/>
    </row>
    <row r="58" spans="1:5" ht="12.75">
      <c r="A58" s="149"/>
      <c r="B58" s="183"/>
      <c r="C58" s="281" t="s">
        <v>698</v>
      </c>
      <c r="D58" s="150" t="s">
        <v>697</v>
      </c>
      <c r="E58" s="165"/>
    </row>
    <row r="59" spans="1:5" ht="12.75">
      <c r="A59" s="153"/>
      <c r="B59" s="184">
        <f>B57+C57-C58</f>
        <v>0</v>
      </c>
      <c r="C59" s="186"/>
      <c r="D59" s="156"/>
      <c r="E59" s="228"/>
    </row>
    <row r="60" spans="1:5" ht="12.75">
      <c r="A60" s="150"/>
      <c r="B60" s="183"/>
      <c r="C60" s="187"/>
      <c r="D60" s="158"/>
      <c r="E60" s="158"/>
    </row>
    <row r="61" spans="1:6" ht="12.75">
      <c r="A61" s="150" t="s">
        <v>549</v>
      </c>
      <c r="B61" s="183">
        <v>8</v>
      </c>
      <c r="C61" s="281">
        <v>8</v>
      </c>
      <c r="D61" s="151" t="s">
        <v>536</v>
      </c>
      <c r="E61" s="166"/>
      <c r="F61" s="162"/>
    </row>
    <row r="62" spans="1:6" ht="12.75">
      <c r="A62" s="150"/>
      <c r="B62" s="183"/>
      <c r="C62" s="189"/>
      <c r="D62" s="150" t="s">
        <v>696</v>
      </c>
      <c r="E62" s="166"/>
      <c r="F62" s="162"/>
    </row>
    <row r="63" spans="1:5" ht="12.75">
      <c r="A63" s="155"/>
      <c r="B63" s="184">
        <f>B61-C61</f>
        <v>0</v>
      </c>
      <c r="C63" s="186"/>
      <c r="D63" s="156"/>
      <c r="E63" s="156"/>
    </row>
    <row r="64" spans="1:5" ht="12.75">
      <c r="A64" s="149"/>
      <c r="B64" s="183"/>
      <c r="C64" s="187"/>
      <c r="D64" s="158"/>
      <c r="E64" s="163"/>
    </row>
    <row r="65" spans="1:5" ht="12.75">
      <c r="A65" s="149" t="s">
        <v>552</v>
      </c>
      <c r="B65" s="183">
        <v>170</v>
      </c>
      <c r="C65" s="185"/>
      <c r="D65" s="151" t="s">
        <v>532</v>
      </c>
      <c r="E65" s="152"/>
    </row>
    <row r="66" spans="1:5" ht="12.75">
      <c r="A66" s="160"/>
      <c r="B66" s="184"/>
      <c r="C66" s="186"/>
      <c r="D66" s="156"/>
      <c r="E66" s="157"/>
    </row>
    <row r="67" spans="1:5" ht="12.75">
      <c r="A67" s="226"/>
      <c r="B67" s="233"/>
      <c r="C67" s="227"/>
      <c r="D67" s="146"/>
      <c r="E67" s="163"/>
    </row>
    <row r="68" spans="1:5" ht="12.75">
      <c r="A68" s="149" t="s">
        <v>551</v>
      </c>
      <c r="B68" s="183">
        <v>1751</v>
      </c>
      <c r="C68" s="281"/>
      <c r="D68" s="151" t="s">
        <v>651</v>
      </c>
      <c r="E68" s="165"/>
    </row>
    <row r="69" spans="1:5" ht="12.75">
      <c r="A69" s="153"/>
      <c r="B69" s="184"/>
      <c r="C69" s="186"/>
      <c r="D69" s="156"/>
      <c r="E69" s="165"/>
    </row>
    <row r="70" spans="1:5" ht="12.75">
      <c r="A70" s="149"/>
      <c r="B70" s="183"/>
      <c r="C70" s="187"/>
      <c r="D70" s="158"/>
      <c r="E70" s="146"/>
    </row>
    <row r="71" spans="1:6" ht="12.75">
      <c r="A71" s="149" t="s">
        <v>550</v>
      </c>
      <c r="B71" s="183">
        <v>4</v>
      </c>
      <c r="C71" s="185"/>
      <c r="D71" s="151" t="s">
        <v>536</v>
      </c>
      <c r="E71" s="166"/>
      <c r="F71" s="162"/>
    </row>
    <row r="72" spans="1:5" ht="12.75">
      <c r="A72" s="160"/>
      <c r="B72" s="232"/>
      <c r="C72" s="188"/>
      <c r="D72" s="156"/>
      <c r="E72" s="156"/>
    </row>
    <row r="73" spans="1:5" ht="12.75">
      <c r="A73" s="167"/>
      <c r="B73" s="233"/>
      <c r="C73" s="187"/>
      <c r="D73" s="158"/>
      <c r="E73" s="163"/>
    </row>
    <row r="74" spans="1:5" ht="12.75">
      <c r="A74" s="150" t="s">
        <v>548</v>
      </c>
      <c r="B74" s="183">
        <v>44</v>
      </c>
      <c r="C74" s="189"/>
      <c r="D74" s="168" t="s">
        <v>537</v>
      </c>
      <c r="E74" s="165"/>
    </row>
    <row r="75" spans="1:5" ht="12.75">
      <c r="A75" s="150"/>
      <c r="B75" s="234"/>
      <c r="C75" s="189"/>
      <c r="D75" s="151"/>
      <c r="E75" s="152"/>
    </row>
    <row r="76" spans="1:5" ht="12.75">
      <c r="A76" s="155"/>
      <c r="B76" s="184"/>
      <c r="C76" s="186"/>
      <c r="D76" s="156"/>
      <c r="E76" s="157"/>
    </row>
    <row r="77" spans="1:5" ht="12.75">
      <c r="A77" s="167"/>
      <c r="B77" s="233"/>
      <c r="C77" s="187"/>
      <c r="D77" s="158"/>
      <c r="E77" s="163"/>
    </row>
    <row r="78" spans="1:5" ht="12.75">
      <c r="A78" s="150" t="s">
        <v>547</v>
      </c>
      <c r="B78" s="183">
        <v>25000</v>
      </c>
      <c r="C78" s="189"/>
      <c r="D78" s="168" t="s">
        <v>538</v>
      </c>
      <c r="E78" s="165"/>
    </row>
    <row r="79" spans="1:5" ht="12.75">
      <c r="A79" s="155"/>
      <c r="B79" s="184"/>
      <c r="C79" s="186"/>
      <c r="D79" s="156"/>
      <c r="E79" s="157"/>
    </row>
    <row r="80" spans="1:5" ht="12.75">
      <c r="A80" s="167"/>
      <c r="B80" s="233"/>
      <c r="C80" s="227"/>
      <c r="D80" s="146"/>
      <c r="E80" s="146"/>
    </row>
    <row r="81" spans="1:5" ht="12.75">
      <c r="A81" s="150" t="s">
        <v>546</v>
      </c>
      <c r="B81" s="183">
        <v>50</v>
      </c>
      <c r="C81" s="281"/>
      <c r="D81" s="168" t="s">
        <v>684</v>
      </c>
      <c r="E81" s="230"/>
    </row>
    <row r="82" spans="1:5" ht="12.75">
      <c r="A82" s="155"/>
      <c r="B82" s="184"/>
      <c r="C82" s="188"/>
      <c r="D82" s="229"/>
      <c r="E82" s="231"/>
    </row>
    <row r="83" spans="1:5" ht="12.75">
      <c r="A83" s="167"/>
      <c r="B83" s="227"/>
      <c r="C83" s="187"/>
      <c r="D83" s="158"/>
      <c r="E83" s="163"/>
    </row>
    <row r="84" spans="1:5" ht="12.75">
      <c r="A84" s="150" t="s">
        <v>543</v>
      </c>
      <c r="B84" s="185">
        <v>7.9</v>
      </c>
      <c r="C84" s="189"/>
      <c r="D84" s="168" t="s">
        <v>615</v>
      </c>
      <c r="E84" s="165"/>
    </row>
    <row r="85" spans="1:5" ht="12.75">
      <c r="A85" s="155"/>
      <c r="B85" s="186"/>
      <c r="C85" s="186"/>
      <c r="D85" s="156"/>
      <c r="E85" s="157"/>
    </row>
    <row r="86" spans="1:5" ht="12.75">
      <c r="A86" s="167"/>
      <c r="B86" s="233"/>
      <c r="C86" s="187"/>
      <c r="D86" s="158"/>
      <c r="E86" s="163"/>
    </row>
    <row r="87" spans="1:5" ht="12.75">
      <c r="A87" s="150" t="s">
        <v>544</v>
      </c>
      <c r="B87" s="183">
        <v>60</v>
      </c>
      <c r="C87" s="189"/>
      <c r="D87" s="168" t="s">
        <v>528</v>
      </c>
      <c r="E87" s="165"/>
    </row>
    <row r="88" spans="1:5" ht="12.75">
      <c r="A88" s="155"/>
      <c r="B88" s="184"/>
      <c r="C88" s="186"/>
      <c r="D88" s="156"/>
      <c r="E88" s="157"/>
    </row>
    <row r="89" spans="1:5" ht="12.75">
      <c r="A89" s="167"/>
      <c r="B89" s="233"/>
      <c r="C89" s="187"/>
      <c r="D89" s="158"/>
      <c r="E89" s="163"/>
    </row>
    <row r="90" spans="1:5" ht="12.75">
      <c r="A90" s="150" t="s">
        <v>545</v>
      </c>
      <c r="B90" s="183">
        <v>275000</v>
      </c>
      <c r="C90" s="189"/>
      <c r="D90" s="168" t="s">
        <v>540</v>
      </c>
      <c r="E90" s="165"/>
    </row>
    <row r="91" spans="1:5" ht="12.75">
      <c r="A91" s="155"/>
      <c r="B91" s="154"/>
      <c r="C91" s="155"/>
      <c r="D91" s="156"/>
      <c r="E91" s="157"/>
    </row>
    <row r="92" spans="1:5" ht="12.75">
      <c r="A92" s="167"/>
      <c r="B92" s="233"/>
      <c r="C92" s="227"/>
      <c r="D92" s="146"/>
      <c r="E92" s="147"/>
    </row>
    <row r="93" spans="1:5" ht="12.75">
      <c r="A93" s="150" t="s">
        <v>579</v>
      </c>
      <c r="B93" s="183">
        <v>50</v>
      </c>
      <c r="C93" s="189"/>
      <c r="D93" s="168" t="s">
        <v>580</v>
      </c>
      <c r="E93" s="165"/>
    </row>
    <row r="94" spans="1:5" ht="12.75">
      <c r="A94" s="155"/>
      <c r="B94" s="154"/>
      <c r="C94" s="155"/>
      <c r="D94" s="156"/>
      <c r="E94" s="157"/>
    </row>
    <row r="95" spans="1:5" ht="12.75">
      <c r="A95" s="167"/>
      <c r="B95" s="233"/>
      <c r="C95" s="227"/>
      <c r="D95" s="146"/>
      <c r="E95" s="147"/>
    </row>
    <row r="96" spans="1:5" ht="12.75">
      <c r="A96" s="150" t="s">
        <v>653</v>
      </c>
      <c r="B96" s="183">
        <v>165</v>
      </c>
      <c r="C96" s="281"/>
      <c r="D96" s="168"/>
      <c r="E96" s="165"/>
    </row>
    <row r="97" spans="1:5" ht="12.75">
      <c r="A97" s="155"/>
      <c r="B97" s="154"/>
      <c r="C97" s="155"/>
      <c r="D97" s="156"/>
      <c r="E97" s="157"/>
    </row>
    <row r="98" spans="1:5" ht="12.75">
      <c r="A98" s="167"/>
      <c r="B98" s="233"/>
      <c r="C98" s="227"/>
      <c r="D98" s="146"/>
      <c r="E98" s="147"/>
    </row>
    <row r="99" spans="1:5" ht="12.75">
      <c r="A99" s="150" t="s">
        <v>654</v>
      </c>
      <c r="B99" s="183">
        <v>1400</v>
      </c>
      <c r="C99" s="281"/>
      <c r="D99" s="168" t="s">
        <v>655</v>
      </c>
      <c r="E99" s="165"/>
    </row>
    <row r="100" spans="1:5" ht="12.75">
      <c r="A100" s="155"/>
      <c r="B100" s="154"/>
      <c r="C100" s="155"/>
      <c r="D100" s="156"/>
      <c r="E100" s="157"/>
    </row>
    <row r="101" spans="1:5" ht="12.75">
      <c r="A101" s="167"/>
      <c r="B101" s="233"/>
      <c r="C101" s="227"/>
      <c r="D101" s="146"/>
      <c r="E101" s="147"/>
    </row>
    <row r="102" spans="1:5" ht="12.75">
      <c r="A102" s="150" t="s">
        <v>656</v>
      </c>
      <c r="B102" s="183">
        <v>740</v>
      </c>
      <c r="C102" s="281"/>
      <c r="D102" s="168" t="s">
        <v>657</v>
      </c>
      <c r="E102" s="165"/>
    </row>
    <row r="103" spans="1:5" ht="12.75">
      <c r="A103" s="155"/>
      <c r="B103" s="154"/>
      <c r="C103" s="155"/>
      <c r="D103" s="156"/>
      <c r="E103" s="157"/>
    </row>
  </sheetData>
  <sheetProtection/>
  <mergeCells count="3">
    <mergeCell ref="B3:C3"/>
    <mergeCell ref="D4:E4"/>
    <mergeCell ref="D39:E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zoomScalePageLayoutView="0" workbookViewId="0" topLeftCell="A58">
      <selection activeCell="D84" sqref="D84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705</v>
      </c>
      <c r="B1" s="121"/>
      <c r="C1" s="121"/>
    </row>
    <row r="2" ht="12.75">
      <c r="C2" s="121"/>
    </row>
    <row r="3" spans="1:3" ht="15">
      <c r="A3" s="123" t="s">
        <v>56</v>
      </c>
      <c r="B3" s="360">
        <f>'Settembre ''12'!C39</f>
        <v>1278.1800000000012</v>
      </c>
      <c r="C3" s="361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358" t="s">
        <v>5</v>
      </c>
      <c r="E4" s="358"/>
    </row>
    <row r="5" spans="1:5" ht="12.75">
      <c r="A5" s="125">
        <v>41183</v>
      </c>
      <c r="B5" s="171"/>
      <c r="C5" s="171">
        <v>-262.35</v>
      </c>
      <c r="D5" s="307" t="s">
        <v>706</v>
      </c>
      <c r="E5" s="306"/>
    </row>
    <row r="6" spans="1:5" ht="12.75">
      <c r="A6" s="125">
        <v>41183</v>
      </c>
      <c r="B6" s="171"/>
      <c r="C6" s="171">
        <v>-155.3</v>
      </c>
      <c r="D6" s="311" t="s">
        <v>210</v>
      </c>
      <c r="E6" s="310"/>
    </row>
    <row r="7" spans="1:5" ht="12.75">
      <c r="A7" s="125">
        <v>41184</v>
      </c>
      <c r="B7" s="171"/>
      <c r="C7" s="171"/>
      <c r="D7" s="307"/>
      <c r="E7" s="306"/>
    </row>
    <row r="8" spans="1:5" ht="12.75">
      <c r="A8" s="125">
        <v>41185</v>
      </c>
      <c r="B8" s="171"/>
      <c r="C8" s="171"/>
      <c r="D8" s="307"/>
      <c r="E8" s="128"/>
    </row>
    <row r="9" spans="1:6" ht="12.75">
      <c r="A9" s="125">
        <v>41186</v>
      </c>
      <c r="B9" s="171"/>
      <c r="C9" s="171"/>
      <c r="D9" s="179"/>
      <c r="E9" s="128"/>
      <c r="F9" s="129"/>
    </row>
    <row r="10" spans="1:6" ht="12.75">
      <c r="A10" s="125">
        <v>41187</v>
      </c>
      <c r="B10" s="171"/>
      <c r="C10" s="171">
        <v>-17.3</v>
      </c>
      <c r="D10" s="312" t="s">
        <v>711</v>
      </c>
      <c r="E10" s="128"/>
      <c r="F10" s="129"/>
    </row>
    <row r="11" spans="1:6" ht="12.75">
      <c r="A11" s="125">
        <v>41188</v>
      </c>
      <c r="B11" s="171"/>
      <c r="C11" s="171"/>
      <c r="D11" s="179"/>
      <c r="E11" s="128"/>
      <c r="F11" s="129"/>
    </row>
    <row r="12" spans="1:6" ht="12.75">
      <c r="A12" s="125">
        <v>41189</v>
      </c>
      <c r="B12" s="171"/>
      <c r="C12" s="171"/>
      <c r="D12" s="179"/>
      <c r="E12" s="179"/>
      <c r="F12" s="129"/>
    </row>
    <row r="13" spans="1:6" ht="12.75">
      <c r="A13" s="125">
        <v>41190</v>
      </c>
      <c r="B13" s="171"/>
      <c r="C13" s="171"/>
      <c r="D13" s="179"/>
      <c r="E13" s="179"/>
      <c r="F13" s="129"/>
    </row>
    <row r="14" spans="1:6" ht="12.75">
      <c r="A14" s="125">
        <v>41191</v>
      </c>
      <c r="B14" s="171"/>
      <c r="C14" s="171"/>
      <c r="D14" s="179"/>
      <c r="E14" s="179"/>
      <c r="F14" s="129"/>
    </row>
    <row r="15" spans="1:7" ht="12.75">
      <c r="A15" s="125">
        <v>41192</v>
      </c>
      <c r="B15" s="171"/>
      <c r="C15" s="171"/>
      <c r="D15" s="179"/>
      <c r="E15" s="179"/>
      <c r="F15" s="129"/>
      <c r="G15" s="129"/>
    </row>
    <row r="16" spans="1:7" ht="12.75">
      <c r="A16" s="125">
        <v>41193</v>
      </c>
      <c r="B16" s="171"/>
      <c r="C16" s="171"/>
      <c r="D16" s="179"/>
      <c r="E16" s="179"/>
      <c r="F16" s="129"/>
      <c r="G16" s="129"/>
    </row>
    <row r="17" spans="1:7" ht="12.75">
      <c r="A17" s="125">
        <v>41194</v>
      </c>
      <c r="B17" s="171"/>
      <c r="C17" s="171">
        <v>-201.2</v>
      </c>
      <c r="D17" s="179" t="s">
        <v>712</v>
      </c>
      <c r="E17" s="179"/>
      <c r="F17" s="129"/>
      <c r="G17" s="129"/>
    </row>
    <row r="18" spans="1:7" ht="12.75">
      <c r="A18" s="125">
        <v>41194</v>
      </c>
      <c r="B18" s="171"/>
      <c r="C18" s="171">
        <v>-82.4</v>
      </c>
      <c r="D18" s="313" t="s">
        <v>713</v>
      </c>
      <c r="E18" s="179"/>
      <c r="F18" s="129"/>
      <c r="G18" s="129"/>
    </row>
    <row r="19" spans="1:7" ht="12.75">
      <c r="A19" s="125">
        <v>41195</v>
      </c>
      <c r="B19" s="171"/>
      <c r="C19" s="171"/>
      <c r="D19" s="179"/>
      <c r="E19" s="179"/>
      <c r="F19" s="129"/>
      <c r="G19" s="129"/>
    </row>
    <row r="20" spans="1:7" ht="12.75">
      <c r="A20" s="125">
        <v>41196</v>
      </c>
      <c r="B20" s="171"/>
      <c r="C20" s="171"/>
      <c r="D20" s="179"/>
      <c r="E20" s="307"/>
      <c r="F20" s="129"/>
      <c r="G20" s="129"/>
    </row>
    <row r="21" spans="1:7" ht="12.75">
      <c r="A21" s="125">
        <v>41197</v>
      </c>
      <c r="B21" s="171"/>
      <c r="C21" s="171"/>
      <c r="D21" s="179"/>
      <c r="E21" s="307"/>
      <c r="F21" s="129"/>
      <c r="G21" s="129"/>
    </row>
    <row r="22" spans="1:7" ht="12.75">
      <c r="A22" s="125">
        <v>41198</v>
      </c>
      <c r="B22" s="171"/>
      <c r="C22" s="171">
        <v>-30</v>
      </c>
      <c r="D22" s="179" t="s">
        <v>714</v>
      </c>
      <c r="E22" s="307"/>
      <c r="F22" s="129"/>
      <c r="G22" s="129"/>
    </row>
    <row r="23" spans="1:7" ht="12.75">
      <c r="A23" s="125">
        <v>41199</v>
      </c>
      <c r="B23" s="171"/>
      <c r="C23" s="171">
        <v>-55.5</v>
      </c>
      <c r="D23" s="314" t="s">
        <v>715</v>
      </c>
      <c r="E23" s="307"/>
      <c r="F23" s="129"/>
      <c r="G23" s="129"/>
    </row>
    <row r="24" spans="1:7" ht="12.75">
      <c r="A24" s="125">
        <v>41200</v>
      </c>
      <c r="B24" s="171"/>
      <c r="C24" s="171">
        <v>-80.58</v>
      </c>
      <c r="D24" s="179" t="s">
        <v>716</v>
      </c>
      <c r="E24" s="307"/>
      <c r="F24" s="129"/>
      <c r="G24" s="129"/>
    </row>
    <row r="25" spans="1:7" ht="12.75">
      <c r="A25" s="125">
        <v>41200</v>
      </c>
      <c r="B25" s="171"/>
      <c r="C25" s="171">
        <v>-3.9</v>
      </c>
      <c r="D25" s="179" t="s">
        <v>509</v>
      </c>
      <c r="E25" s="316"/>
      <c r="F25" s="129"/>
      <c r="G25" s="129"/>
    </row>
    <row r="26" spans="1:7" ht="12.75">
      <c r="A26" s="125">
        <v>41200</v>
      </c>
      <c r="B26" s="171"/>
      <c r="C26" s="171">
        <v>-5</v>
      </c>
      <c r="D26" s="179" t="s">
        <v>717</v>
      </c>
      <c r="E26" s="315"/>
      <c r="F26" s="129"/>
      <c r="G26" s="129"/>
    </row>
    <row r="27" spans="1:7" ht="12.75">
      <c r="A27" s="125">
        <v>41201</v>
      </c>
      <c r="B27" s="171"/>
      <c r="C27" s="171"/>
      <c r="D27" s="179"/>
      <c r="E27" s="307"/>
      <c r="F27" s="129"/>
      <c r="G27" s="129"/>
    </row>
    <row r="28" spans="1:7" ht="12.75">
      <c r="A28" s="125">
        <v>41202</v>
      </c>
      <c r="B28" s="171"/>
      <c r="C28" s="171"/>
      <c r="D28" s="179"/>
      <c r="E28" s="307"/>
      <c r="F28" s="129"/>
      <c r="G28" s="129"/>
    </row>
    <row r="29" spans="1:7" ht="12.75">
      <c r="A29" s="125">
        <v>41203</v>
      </c>
      <c r="B29" s="171"/>
      <c r="C29" s="171"/>
      <c r="D29" s="179"/>
      <c r="E29" s="307"/>
      <c r="F29" s="129"/>
      <c r="G29" s="129"/>
    </row>
    <row r="30" spans="1:7" ht="12.75">
      <c r="A30" s="125">
        <v>41204</v>
      </c>
      <c r="B30" s="171"/>
      <c r="C30" s="171"/>
      <c r="D30" s="179"/>
      <c r="E30" s="307"/>
      <c r="F30" s="129"/>
      <c r="G30" s="129"/>
    </row>
    <row r="31" spans="1:7" ht="12.75">
      <c r="A31" s="125">
        <v>41205</v>
      </c>
      <c r="B31" s="171"/>
      <c r="C31" s="171"/>
      <c r="D31" s="309"/>
      <c r="E31" s="307"/>
      <c r="F31" s="129"/>
      <c r="G31" s="129"/>
    </row>
    <row r="32" spans="1:7" ht="12.75">
      <c r="A32" s="125">
        <v>41206</v>
      </c>
      <c r="B32" s="171"/>
      <c r="C32" s="171"/>
      <c r="D32" s="179"/>
      <c r="E32" s="307"/>
      <c r="F32" s="129"/>
      <c r="G32" s="129"/>
    </row>
    <row r="33" spans="1:7" ht="12.75">
      <c r="A33" s="125">
        <v>41207</v>
      </c>
      <c r="B33" s="171"/>
      <c r="C33" s="171">
        <v>-149.88</v>
      </c>
      <c r="D33" s="179" t="s">
        <v>720</v>
      </c>
      <c r="E33" s="307"/>
      <c r="F33" s="129"/>
      <c r="G33" s="129"/>
    </row>
    <row r="34" spans="1:7" ht="12.75">
      <c r="A34" s="125">
        <v>41207</v>
      </c>
      <c r="B34" s="171"/>
      <c r="C34" s="171">
        <v>-43.8</v>
      </c>
      <c r="D34" s="179" t="s">
        <v>719</v>
      </c>
      <c r="E34" s="317"/>
      <c r="F34" s="129"/>
      <c r="G34" s="129"/>
    </row>
    <row r="35" spans="1:7" ht="12.75">
      <c r="A35" s="125">
        <v>41207</v>
      </c>
      <c r="B35" s="171"/>
      <c r="C35" s="171">
        <v>-40.29</v>
      </c>
      <c r="D35" s="179" t="s">
        <v>718</v>
      </c>
      <c r="E35" s="318"/>
      <c r="F35" s="129"/>
      <c r="G35" s="129"/>
    </row>
    <row r="36" spans="1:7" ht="12.75">
      <c r="A36" s="125">
        <v>41208</v>
      </c>
      <c r="B36" s="171"/>
      <c r="C36" s="171"/>
      <c r="D36" s="179"/>
      <c r="E36" s="307"/>
      <c r="F36" s="129"/>
      <c r="G36" s="129"/>
    </row>
    <row r="37" spans="1:7" ht="12.75">
      <c r="A37" s="125">
        <v>41209</v>
      </c>
      <c r="B37" s="171"/>
      <c r="C37" s="171"/>
      <c r="D37" s="179"/>
      <c r="E37" s="307"/>
      <c r="F37" s="129"/>
      <c r="G37" s="129"/>
    </row>
    <row r="38" spans="1:7" ht="12.75">
      <c r="A38" s="125">
        <v>41210</v>
      </c>
      <c r="B38" s="171"/>
      <c r="C38" s="171"/>
      <c r="D38" s="179"/>
      <c r="E38" s="307"/>
      <c r="F38" s="129"/>
      <c r="G38" s="129"/>
    </row>
    <row r="39" spans="1:7" ht="12.75">
      <c r="A39" s="125">
        <v>41211</v>
      </c>
      <c r="B39" s="171"/>
      <c r="C39" s="171"/>
      <c r="D39" s="179"/>
      <c r="E39" s="307"/>
      <c r="F39" s="129"/>
      <c r="G39" s="129"/>
    </row>
    <row r="40" spans="1:7" ht="12.75">
      <c r="A40" s="125">
        <v>41212</v>
      </c>
      <c r="B40" s="171"/>
      <c r="C40" s="171"/>
      <c r="D40" s="179"/>
      <c r="E40" s="307"/>
      <c r="F40" s="129"/>
      <c r="G40" s="129"/>
    </row>
    <row r="41" spans="1:7" ht="12.75">
      <c r="A41" s="125">
        <v>41213</v>
      </c>
      <c r="B41" s="171"/>
      <c r="C41" s="171"/>
      <c r="D41" s="179"/>
      <c r="E41" s="307"/>
      <c r="F41" s="129"/>
      <c r="G41" s="129"/>
    </row>
    <row r="42" spans="1:5" ht="15">
      <c r="A42" s="124" t="s">
        <v>57</v>
      </c>
      <c r="B42" s="173"/>
      <c r="C42" s="173">
        <f>B3+SUM(C5:C41)</f>
        <v>150.6800000000012</v>
      </c>
      <c r="D42" s="359"/>
      <c r="E42" s="359"/>
    </row>
    <row r="43" spans="5:8" ht="12.75">
      <c r="E43" s="237"/>
      <c r="H43" s="134"/>
    </row>
    <row r="44" spans="3:8" s="132" customFormat="1" ht="12.75">
      <c r="C44" s="235"/>
      <c r="D44" s="322"/>
      <c r="H44" s="238"/>
    </row>
    <row r="45" spans="2:4" s="132" customFormat="1" ht="12.75">
      <c r="B45" s="239"/>
      <c r="C45" s="240"/>
      <c r="D45" s="322"/>
    </row>
    <row r="46" spans="1:4" s="132" customFormat="1" ht="12.75">
      <c r="A46" s="241"/>
      <c r="B46" s="241"/>
      <c r="D46" s="238"/>
    </row>
    <row r="47" spans="5:8" ht="12.75">
      <c r="E47" s="129"/>
      <c r="F47" s="129"/>
      <c r="H47" s="129"/>
    </row>
    <row r="48" spans="5:8" ht="12.75">
      <c r="E48" s="138"/>
      <c r="H48" s="129"/>
    </row>
    <row r="49" spans="1:8" ht="12.75">
      <c r="A49" s="139" t="s">
        <v>168</v>
      </c>
      <c r="B49" s="140" t="s">
        <v>534</v>
      </c>
      <c r="C49" s="141" t="s">
        <v>535</v>
      </c>
      <c r="D49" s="142" t="s">
        <v>526</v>
      </c>
      <c r="E49" s="142" t="s">
        <v>527</v>
      </c>
      <c r="G49" s="134"/>
      <c r="H49" s="134"/>
    </row>
    <row r="50" spans="1:8" ht="12.75">
      <c r="A50" s="143"/>
      <c r="B50" s="144"/>
      <c r="C50" s="145"/>
      <c r="D50" s="146"/>
      <c r="E50" s="147"/>
      <c r="G50" s="134"/>
      <c r="H50" s="148"/>
    </row>
    <row r="51" spans="1:8" ht="12.75">
      <c r="A51" s="149" t="s">
        <v>555</v>
      </c>
      <c r="B51" s="183">
        <v>340</v>
      </c>
      <c r="C51" s="185"/>
      <c r="D51" s="151" t="s">
        <v>528</v>
      </c>
      <c r="E51" s="152"/>
      <c r="H51" s="134"/>
    </row>
    <row r="52" spans="1:8" ht="12.75">
      <c r="A52" s="153"/>
      <c r="B52" s="184"/>
      <c r="C52" s="186"/>
      <c r="D52" s="156"/>
      <c r="E52" s="157"/>
      <c r="H52" s="134"/>
    </row>
    <row r="53" spans="1:5" ht="12" customHeight="1">
      <c r="A53" s="149"/>
      <c r="B53" s="187"/>
      <c r="C53" s="187"/>
      <c r="D53" s="158"/>
      <c r="E53" s="146"/>
    </row>
    <row r="54" spans="1:5" ht="24" customHeight="1">
      <c r="A54" s="149" t="s">
        <v>554</v>
      </c>
      <c r="B54" s="185">
        <v>13</v>
      </c>
      <c r="C54" s="185"/>
      <c r="D54" s="151" t="s">
        <v>529</v>
      </c>
      <c r="E54" s="159"/>
    </row>
    <row r="55" spans="1:6" ht="12" customHeight="1">
      <c r="A55" s="149"/>
      <c r="B55" s="185"/>
      <c r="C55" s="185"/>
      <c r="D55" s="151"/>
      <c r="E55" s="152"/>
      <c r="F55" s="162"/>
    </row>
    <row r="56" spans="1:5" ht="12.75">
      <c r="A56" s="226"/>
      <c r="B56" s="233"/>
      <c r="C56" s="227"/>
      <c r="D56" s="146"/>
      <c r="E56" s="147"/>
    </row>
    <row r="57" spans="1:5" ht="12.75">
      <c r="A57" s="149" t="s">
        <v>553</v>
      </c>
      <c r="B57" s="183">
        <v>35.9</v>
      </c>
      <c r="C57" s="185"/>
      <c r="D57" s="164" t="s">
        <v>530</v>
      </c>
      <c r="E57" s="152"/>
    </row>
    <row r="58" spans="1:5" ht="12.75">
      <c r="A58" s="160"/>
      <c r="B58" s="232"/>
      <c r="C58" s="188"/>
      <c r="D58" s="156"/>
      <c r="E58" s="157"/>
    </row>
    <row r="59" spans="1:5" ht="12.75">
      <c r="A59" s="226"/>
      <c r="B59" s="233"/>
      <c r="C59" s="227"/>
      <c r="D59" s="146"/>
      <c r="E59" s="147"/>
    </row>
    <row r="60" spans="1:5" ht="12.75">
      <c r="A60" s="150" t="s">
        <v>549</v>
      </c>
      <c r="B60" s="183">
        <v>74</v>
      </c>
      <c r="C60" s="281" t="s">
        <v>695</v>
      </c>
      <c r="D60" s="168" t="s">
        <v>694</v>
      </c>
      <c r="E60" s="165"/>
    </row>
    <row r="61" spans="1:5" ht="12.75">
      <c r="A61" s="149"/>
      <c r="B61" s="183"/>
      <c r="C61" s="281" t="s">
        <v>698</v>
      </c>
      <c r="D61" s="150" t="s">
        <v>697</v>
      </c>
      <c r="E61" s="165"/>
    </row>
    <row r="62" spans="1:5" ht="12.75">
      <c r="A62" s="153"/>
      <c r="B62" s="184">
        <f>B60+C60-C61</f>
        <v>0</v>
      </c>
      <c r="C62" s="186"/>
      <c r="D62" s="156"/>
      <c r="E62" s="228"/>
    </row>
    <row r="63" spans="1:5" ht="12.75">
      <c r="A63" s="150"/>
      <c r="B63" s="183"/>
      <c r="C63" s="187"/>
      <c r="D63" s="158"/>
      <c r="E63" s="158"/>
    </row>
    <row r="64" spans="1:6" ht="12.75">
      <c r="A64" s="150" t="s">
        <v>549</v>
      </c>
      <c r="B64" s="183">
        <v>8</v>
      </c>
      <c r="C64" s="281">
        <v>8</v>
      </c>
      <c r="D64" s="151" t="s">
        <v>536</v>
      </c>
      <c r="E64" s="166"/>
      <c r="F64" s="162"/>
    </row>
    <row r="65" spans="1:6" ht="12.75">
      <c r="A65" s="150"/>
      <c r="B65" s="183"/>
      <c r="C65" s="189"/>
      <c r="D65" s="150" t="s">
        <v>696</v>
      </c>
      <c r="E65" s="166"/>
      <c r="F65" s="162"/>
    </row>
    <row r="66" spans="1:5" ht="12.75">
      <c r="A66" s="155"/>
      <c r="B66" s="184">
        <f>B64-C64</f>
        <v>0</v>
      </c>
      <c r="C66" s="186"/>
      <c r="D66" s="156"/>
      <c r="E66" s="156"/>
    </row>
    <row r="67" spans="1:5" ht="12.75">
      <c r="A67" s="149"/>
      <c r="B67" s="183"/>
      <c r="C67" s="187"/>
      <c r="D67" s="158"/>
      <c r="E67" s="163"/>
    </row>
    <row r="68" spans="1:5" ht="12.75">
      <c r="A68" s="149" t="s">
        <v>552</v>
      </c>
      <c r="B68" s="183">
        <v>170</v>
      </c>
      <c r="C68" s="185"/>
      <c r="D68" s="151" t="s">
        <v>532</v>
      </c>
      <c r="E68" s="152"/>
    </row>
    <row r="69" spans="1:5" ht="12.75">
      <c r="A69" s="160"/>
      <c r="B69" s="184"/>
      <c r="C69" s="186"/>
      <c r="D69" s="156"/>
      <c r="E69" s="157"/>
    </row>
    <row r="70" spans="1:5" ht="12.75">
      <c r="A70" s="226"/>
      <c r="B70" s="233"/>
      <c r="C70" s="227"/>
      <c r="D70" s="146"/>
      <c r="E70" s="163"/>
    </row>
    <row r="71" spans="1:5" ht="12.75">
      <c r="A71" s="149" t="s">
        <v>551</v>
      </c>
      <c r="B71" s="183">
        <v>1751</v>
      </c>
      <c r="C71" s="281"/>
      <c r="D71" s="151" t="s">
        <v>651</v>
      </c>
      <c r="E71" s="165"/>
    </row>
    <row r="72" spans="1:5" ht="12.75">
      <c r="A72" s="153"/>
      <c r="B72" s="184"/>
      <c r="C72" s="186"/>
      <c r="D72" s="156"/>
      <c r="E72" s="165"/>
    </row>
    <row r="73" spans="1:5" ht="12.75">
      <c r="A73" s="149"/>
      <c r="B73" s="183"/>
      <c r="C73" s="187"/>
      <c r="D73" s="158"/>
      <c r="E73" s="146"/>
    </row>
    <row r="74" spans="1:6" ht="12.75">
      <c r="A74" s="149" t="s">
        <v>550</v>
      </c>
      <c r="B74" s="183">
        <v>4</v>
      </c>
      <c r="C74" s="185"/>
      <c r="D74" s="151" t="s">
        <v>536</v>
      </c>
      <c r="E74" s="166"/>
      <c r="F74" s="162"/>
    </row>
    <row r="75" spans="1:5" ht="12.75">
      <c r="A75" s="160"/>
      <c r="B75" s="232"/>
      <c r="C75" s="188"/>
      <c r="D75" s="156"/>
      <c r="E75" s="156"/>
    </row>
    <row r="76" spans="1:5" ht="12.75">
      <c r="A76" s="167"/>
      <c r="B76" s="233"/>
      <c r="C76" s="187"/>
      <c r="D76" s="158"/>
      <c r="E76" s="163"/>
    </row>
    <row r="77" spans="1:5" ht="12.75">
      <c r="A77" s="150" t="s">
        <v>548</v>
      </c>
      <c r="B77" s="183">
        <v>44</v>
      </c>
      <c r="C77" s="189"/>
      <c r="D77" s="168" t="s">
        <v>537</v>
      </c>
      <c r="E77" s="165"/>
    </row>
    <row r="78" spans="1:5" ht="12.75">
      <c r="A78" s="150"/>
      <c r="B78" s="234"/>
      <c r="C78" s="189"/>
      <c r="D78" s="151"/>
      <c r="E78" s="152"/>
    </row>
    <row r="79" spans="1:5" ht="12.75">
      <c r="A79" s="155"/>
      <c r="B79" s="184"/>
      <c r="C79" s="186"/>
      <c r="D79" s="156"/>
      <c r="E79" s="157"/>
    </row>
    <row r="80" spans="1:5" ht="12.75">
      <c r="A80" s="167"/>
      <c r="B80" s="233"/>
      <c r="C80" s="187"/>
      <c r="D80" s="158"/>
      <c r="E80" s="163"/>
    </row>
    <row r="81" spans="1:5" ht="12.75">
      <c r="A81" s="150" t="s">
        <v>547</v>
      </c>
      <c r="B81" s="183">
        <v>25000</v>
      </c>
      <c r="C81" s="189"/>
      <c r="D81" s="168" t="s">
        <v>538</v>
      </c>
      <c r="E81" s="165"/>
    </row>
    <row r="82" spans="1:5" ht="12.75">
      <c r="A82" s="155"/>
      <c r="B82" s="184"/>
      <c r="C82" s="186"/>
      <c r="D82" s="156"/>
      <c r="E82" s="157"/>
    </row>
    <row r="83" spans="1:5" ht="12.75">
      <c r="A83" s="167"/>
      <c r="B83" s="233"/>
      <c r="C83" s="227"/>
      <c r="D83" s="146"/>
      <c r="E83" s="146"/>
    </row>
    <row r="84" spans="1:5" ht="12.75">
      <c r="A84" s="150" t="s">
        <v>546</v>
      </c>
      <c r="B84" s="183">
        <v>50</v>
      </c>
      <c r="C84" s="281"/>
      <c r="D84" s="168" t="s">
        <v>684</v>
      </c>
      <c r="E84" s="230"/>
    </row>
    <row r="85" spans="1:5" ht="12.75">
      <c r="A85" s="155"/>
      <c r="B85" s="184"/>
      <c r="C85" s="188"/>
      <c r="D85" s="229"/>
      <c r="E85" s="231"/>
    </row>
    <row r="86" spans="1:5" ht="12.75">
      <c r="A86" s="167"/>
      <c r="B86" s="227"/>
      <c r="C86" s="187"/>
      <c r="D86" s="158"/>
      <c r="E86" s="163"/>
    </row>
    <row r="87" spans="1:5" ht="12.75">
      <c r="A87" s="150" t="s">
        <v>543</v>
      </c>
      <c r="B87" s="185">
        <v>7.9</v>
      </c>
      <c r="C87" s="189"/>
      <c r="D87" s="168" t="s">
        <v>615</v>
      </c>
      <c r="E87" s="165"/>
    </row>
    <row r="88" spans="1:5" ht="12.75">
      <c r="A88" s="155"/>
      <c r="B88" s="186"/>
      <c r="C88" s="186"/>
      <c r="D88" s="156"/>
      <c r="E88" s="157"/>
    </row>
    <row r="89" spans="1:5" ht="12.75">
      <c r="A89" s="167"/>
      <c r="B89" s="233"/>
      <c r="C89" s="187"/>
      <c r="D89" s="158"/>
      <c r="E89" s="163"/>
    </row>
    <row r="90" spans="1:5" ht="12.75">
      <c r="A90" s="150" t="s">
        <v>544</v>
      </c>
      <c r="B90" s="183">
        <v>60</v>
      </c>
      <c r="C90" s="189"/>
      <c r="D90" s="168" t="s">
        <v>528</v>
      </c>
      <c r="E90" s="165"/>
    </row>
    <row r="91" spans="1:5" ht="12.75">
      <c r="A91" s="155"/>
      <c r="B91" s="184"/>
      <c r="C91" s="186"/>
      <c r="D91" s="156"/>
      <c r="E91" s="157"/>
    </row>
    <row r="92" spans="1:5" ht="12.75">
      <c r="A92" s="167"/>
      <c r="B92" s="233"/>
      <c r="C92" s="187"/>
      <c r="D92" s="158"/>
      <c r="E92" s="163"/>
    </row>
    <row r="93" spans="1:5" ht="12.75">
      <c r="A93" s="150" t="s">
        <v>545</v>
      </c>
      <c r="B93" s="183">
        <v>275000</v>
      </c>
      <c r="C93" s="189"/>
      <c r="D93" s="168" t="s">
        <v>540</v>
      </c>
      <c r="E93" s="165"/>
    </row>
    <row r="94" spans="1:5" ht="12.75">
      <c r="A94" s="155"/>
      <c r="B94" s="154"/>
      <c r="C94" s="155"/>
      <c r="D94" s="156"/>
      <c r="E94" s="157"/>
    </row>
    <row r="95" spans="1:5" ht="12.75">
      <c r="A95" s="167"/>
      <c r="B95" s="233"/>
      <c r="C95" s="227"/>
      <c r="D95" s="146"/>
      <c r="E95" s="147"/>
    </row>
    <row r="96" spans="1:5" ht="12.75">
      <c r="A96" s="150" t="s">
        <v>579</v>
      </c>
      <c r="B96" s="183">
        <v>50</v>
      </c>
      <c r="C96" s="189"/>
      <c r="D96" s="168" t="s">
        <v>580</v>
      </c>
      <c r="E96" s="165"/>
    </row>
    <row r="97" spans="1:5" ht="12.75">
      <c r="A97" s="155"/>
      <c r="B97" s="154"/>
      <c r="C97" s="155"/>
      <c r="D97" s="156"/>
      <c r="E97" s="157"/>
    </row>
    <row r="98" spans="1:5" ht="12.75">
      <c r="A98" s="167"/>
      <c r="B98" s="233"/>
      <c r="C98" s="227"/>
      <c r="D98" s="146"/>
      <c r="E98" s="147"/>
    </row>
    <row r="99" spans="1:5" ht="12.75">
      <c r="A99" s="150" t="s">
        <v>653</v>
      </c>
      <c r="B99" s="183">
        <v>165</v>
      </c>
      <c r="C99" s="281"/>
      <c r="D99" s="168"/>
      <c r="E99" s="165"/>
    </row>
    <row r="100" spans="1:5" ht="12.75">
      <c r="A100" s="155"/>
      <c r="B100" s="154"/>
      <c r="C100" s="155"/>
      <c r="D100" s="156"/>
      <c r="E100" s="157"/>
    </row>
    <row r="101" spans="1:5" ht="12.75">
      <c r="A101" s="167"/>
      <c r="B101" s="233"/>
      <c r="C101" s="227"/>
      <c r="D101" s="146"/>
      <c r="E101" s="147"/>
    </row>
    <row r="102" spans="1:5" ht="12.75">
      <c r="A102" s="150" t="s">
        <v>654</v>
      </c>
      <c r="B102" s="183">
        <v>1400</v>
      </c>
      <c r="C102" s="281"/>
      <c r="D102" s="168" t="s">
        <v>655</v>
      </c>
      <c r="E102" s="165"/>
    </row>
    <row r="103" spans="1:5" ht="12.75">
      <c r="A103" s="155"/>
      <c r="B103" s="154"/>
      <c r="C103" s="155"/>
      <c r="D103" s="156"/>
      <c r="E103" s="157"/>
    </row>
    <row r="104" spans="1:5" ht="12.75">
      <c r="A104" s="167"/>
      <c r="B104" s="233"/>
      <c r="C104" s="227"/>
      <c r="D104" s="146"/>
      <c r="E104" s="147"/>
    </row>
    <row r="105" spans="1:5" ht="12.75">
      <c r="A105" s="150" t="s">
        <v>731</v>
      </c>
      <c r="B105" s="183">
        <v>740</v>
      </c>
      <c r="C105" s="281"/>
      <c r="D105" s="168" t="s">
        <v>657</v>
      </c>
      <c r="E105" s="165"/>
    </row>
    <row r="106" spans="1:5" ht="12.75">
      <c r="A106" s="155"/>
      <c r="B106" s="154"/>
      <c r="C106" s="155"/>
      <c r="D106" s="156"/>
      <c r="E106" s="157"/>
    </row>
  </sheetData>
  <sheetProtection/>
  <mergeCells count="3">
    <mergeCell ref="B3:C3"/>
    <mergeCell ref="D4:E4"/>
    <mergeCell ref="D42:E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25">
      <selection activeCell="D42" sqref="D42:E42"/>
    </sheetView>
  </sheetViews>
  <sheetFormatPr defaultColWidth="9.140625" defaultRowHeight="12.75"/>
  <cols>
    <col min="1" max="1" width="22.140625" style="0" bestFit="1" customWidth="1"/>
    <col min="3" max="3" width="10.421875" style="0" bestFit="1" customWidth="1"/>
    <col min="4" max="4" width="39.421875" style="0" bestFit="1" customWidth="1"/>
  </cols>
  <sheetData>
    <row r="1" spans="1:3" ht="12.75">
      <c r="A1" s="6" t="s">
        <v>33</v>
      </c>
      <c r="B1" s="6"/>
      <c r="C1" s="6"/>
    </row>
    <row r="2" ht="12.75">
      <c r="C2" s="6"/>
    </row>
    <row r="3" spans="1:5" ht="15.75">
      <c r="A3" s="1" t="s">
        <v>55</v>
      </c>
      <c r="B3" s="349">
        <f>+'Ottobre ''09'!C65</f>
        <v>831.6300000000007</v>
      </c>
      <c r="C3" s="350"/>
      <c r="D3" s="23" t="s">
        <v>59</v>
      </c>
      <c r="E3" s="24">
        <v>56</v>
      </c>
    </row>
    <row r="4" spans="1:4" ht="15.75">
      <c r="A4" s="1" t="s">
        <v>56</v>
      </c>
      <c r="B4" s="349">
        <f>+'Ottobre ''09'!C64</f>
        <v>775.6300000000007</v>
      </c>
      <c r="C4" s="350">
        <f>+B3-56</f>
        <v>775.6300000000007</v>
      </c>
      <c r="D4" s="2"/>
    </row>
    <row r="5" spans="1:5" ht="12.75">
      <c r="A5" s="3" t="s">
        <v>1</v>
      </c>
      <c r="B5" s="3" t="s">
        <v>2</v>
      </c>
      <c r="C5" s="3" t="s">
        <v>3</v>
      </c>
      <c r="D5" s="347" t="s">
        <v>5</v>
      </c>
      <c r="E5" s="347"/>
    </row>
    <row r="6" spans="1:5" ht="12.75">
      <c r="A6" s="3"/>
      <c r="B6" s="3"/>
      <c r="C6" s="3"/>
      <c r="D6" s="347"/>
      <c r="E6" s="347"/>
    </row>
    <row r="7" spans="1:5" ht="12.75">
      <c r="A7" s="20">
        <v>40118</v>
      </c>
      <c r="B7" s="3"/>
      <c r="C7" s="9"/>
      <c r="D7" s="347"/>
      <c r="E7" s="347"/>
    </row>
    <row r="8" spans="1:5" ht="12.75">
      <c r="A8" s="19">
        <v>40119</v>
      </c>
      <c r="B8" s="3"/>
      <c r="C8" s="9">
        <v>-3.3</v>
      </c>
      <c r="D8" s="351" t="s">
        <v>6</v>
      </c>
      <c r="E8" s="351"/>
    </row>
    <row r="9" spans="1:5" ht="12.75">
      <c r="A9" s="19">
        <v>40120</v>
      </c>
      <c r="B9" s="3"/>
      <c r="C9" s="9">
        <v>-3.3</v>
      </c>
      <c r="D9" s="351" t="s">
        <v>6</v>
      </c>
      <c r="E9" s="351"/>
    </row>
    <row r="10" spans="1:5" ht="12.75">
      <c r="A10" s="19">
        <v>40120</v>
      </c>
      <c r="B10" s="3"/>
      <c r="C10" s="9">
        <v>-5.55</v>
      </c>
      <c r="D10" s="351" t="s">
        <v>21</v>
      </c>
      <c r="E10" s="351"/>
    </row>
    <row r="11" spans="1:5" ht="12.75">
      <c r="A11" s="19">
        <v>40120</v>
      </c>
      <c r="B11" s="3"/>
      <c r="C11" s="9">
        <v>-36</v>
      </c>
      <c r="D11" s="351" t="s">
        <v>22</v>
      </c>
      <c r="E11" s="351"/>
    </row>
    <row r="12" spans="1:5" ht="12.75">
      <c r="A12" s="19">
        <v>40120</v>
      </c>
      <c r="B12" s="3"/>
      <c r="C12" s="9">
        <v>-85.69</v>
      </c>
      <c r="D12" s="351" t="s">
        <v>34</v>
      </c>
      <c r="E12" s="351"/>
    </row>
    <row r="13" spans="1:5" ht="12.75">
      <c r="A13" s="19">
        <v>40121</v>
      </c>
      <c r="B13" s="3"/>
      <c r="C13" s="9">
        <v>-3.3</v>
      </c>
      <c r="D13" s="351" t="s">
        <v>6</v>
      </c>
      <c r="E13" s="351"/>
    </row>
    <row r="14" spans="1:5" ht="12.75">
      <c r="A14" s="19">
        <v>40122</v>
      </c>
      <c r="B14" s="3"/>
      <c r="C14" s="9">
        <v>-33.2</v>
      </c>
      <c r="D14" s="351" t="s">
        <v>35</v>
      </c>
      <c r="E14" s="351"/>
    </row>
    <row r="15" spans="1:5" ht="12.75">
      <c r="A15" s="19">
        <v>40123</v>
      </c>
      <c r="B15" s="3"/>
      <c r="C15" s="9">
        <v>-3.3</v>
      </c>
      <c r="D15" s="351" t="s">
        <v>6</v>
      </c>
      <c r="E15" s="351"/>
    </row>
    <row r="16" spans="1:5" ht="12.75">
      <c r="A16" s="19">
        <v>40123</v>
      </c>
      <c r="B16" s="3"/>
      <c r="C16" s="9">
        <v>-5.5</v>
      </c>
      <c r="D16" s="351" t="s">
        <v>6</v>
      </c>
      <c r="E16" s="351"/>
    </row>
    <row r="17" spans="1:5" ht="12.75">
      <c r="A17" s="19">
        <v>40123</v>
      </c>
      <c r="B17" s="3"/>
      <c r="C17" s="9">
        <v>-3.9</v>
      </c>
      <c r="D17" s="351" t="s">
        <v>21</v>
      </c>
      <c r="E17" s="351"/>
    </row>
    <row r="18" spans="1:5" ht="12.75">
      <c r="A18" s="20">
        <v>40124</v>
      </c>
      <c r="B18" s="3"/>
      <c r="C18" s="9"/>
      <c r="D18" s="351"/>
      <c r="E18" s="351"/>
    </row>
    <row r="19" spans="1:5" ht="12.75">
      <c r="A19" s="20">
        <v>40125</v>
      </c>
      <c r="B19" s="3"/>
      <c r="C19" s="9"/>
      <c r="D19" s="351"/>
      <c r="E19" s="351"/>
    </row>
    <row r="20" spans="1:5" ht="12.75">
      <c r="A20" s="19">
        <v>40126</v>
      </c>
      <c r="B20" s="3"/>
      <c r="C20" s="9">
        <v>-3.3</v>
      </c>
      <c r="D20" s="351" t="s">
        <v>6</v>
      </c>
      <c r="E20" s="351"/>
    </row>
    <row r="21" spans="1:5" ht="12.75">
      <c r="A21" s="19">
        <v>40127</v>
      </c>
      <c r="B21" s="3"/>
      <c r="C21" s="9"/>
      <c r="D21" s="351"/>
      <c r="E21" s="351"/>
    </row>
    <row r="22" spans="1:5" ht="12.75">
      <c r="A22" s="19">
        <v>40128</v>
      </c>
      <c r="B22" s="3"/>
      <c r="C22" s="9"/>
      <c r="D22" s="351"/>
      <c r="E22" s="351"/>
    </row>
    <row r="23" spans="1:5" ht="12.75">
      <c r="A23" s="19">
        <v>40129</v>
      </c>
      <c r="B23" s="3"/>
      <c r="C23" s="9"/>
      <c r="D23" s="351"/>
      <c r="E23" s="351"/>
    </row>
    <row r="24" spans="1:5" ht="12.75">
      <c r="A24" s="19">
        <v>40130</v>
      </c>
      <c r="B24" s="3"/>
      <c r="C24" s="9">
        <v>-3.3</v>
      </c>
      <c r="D24" s="351" t="s">
        <v>6</v>
      </c>
      <c r="E24" s="351"/>
    </row>
    <row r="25" spans="1:5" ht="12.75">
      <c r="A25" s="19">
        <v>40130</v>
      </c>
      <c r="B25" s="3"/>
      <c r="C25" s="9">
        <v>-5.5</v>
      </c>
      <c r="D25" s="351" t="s">
        <v>6</v>
      </c>
      <c r="E25" s="351"/>
    </row>
    <row r="26" spans="1:5" ht="12.75">
      <c r="A26" s="20">
        <v>40131</v>
      </c>
      <c r="B26" s="3"/>
      <c r="C26" s="9"/>
      <c r="D26" s="351"/>
      <c r="E26" s="351"/>
    </row>
    <row r="27" spans="1:5" ht="12.75">
      <c r="A27" s="20">
        <v>40132</v>
      </c>
      <c r="B27" s="3"/>
      <c r="C27" s="9"/>
      <c r="D27" s="351"/>
      <c r="E27" s="351"/>
    </row>
    <row r="28" spans="1:5" ht="12.75">
      <c r="A28" s="19">
        <v>40133</v>
      </c>
      <c r="B28" s="3"/>
      <c r="C28" s="9">
        <v>-3.3</v>
      </c>
      <c r="D28" s="351" t="s">
        <v>6</v>
      </c>
      <c r="E28" s="351"/>
    </row>
    <row r="29" spans="1:5" ht="12.75">
      <c r="A29" s="19">
        <v>40134</v>
      </c>
      <c r="B29" s="3"/>
      <c r="C29" s="9">
        <v>-3.3</v>
      </c>
      <c r="D29" s="351" t="s">
        <v>6</v>
      </c>
      <c r="E29" s="351"/>
    </row>
    <row r="30" spans="1:5" ht="12.75">
      <c r="A30" s="19">
        <v>40135</v>
      </c>
      <c r="B30" s="3"/>
      <c r="C30" s="9">
        <v>-3.3</v>
      </c>
      <c r="D30" s="351" t="s">
        <v>6</v>
      </c>
      <c r="E30" s="351"/>
    </row>
    <row r="31" spans="1:5" ht="12.75">
      <c r="A31" s="19">
        <v>40135</v>
      </c>
      <c r="B31" s="3"/>
      <c r="C31" s="9">
        <v>-7</v>
      </c>
      <c r="D31" s="351" t="s">
        <v>36</v>
      </c>
      <c r="E31" s="351"/>
    </row>
    <row r="32" spans="1:5" ht="12.75">
      <c r="A32" s="19">
        <v>40136</v>
      </c>
      <c r="B32" s="3"/>
      <c r="C32" s="9">
        <v>-3.3</v>
      </c>
      <c r="D32" s="351" t="s">
        <v>6</v>
      </c>
      <c r="E32" s="351"/>
    </row>
    <row r="33" spans="1:5" ht="12.75">
      <c r="A33" s="19">
        <v>40137</v>
      </c>
      <c r="B33" s="3"/>
      <c r="C33" s="9">
        <v>-3.3</v>
      </c>
      <c r="D33" s="351" t="s">
        <v>6</v>
      </c>
      <c r="E33" s="351"/>
    </row>
    <row r="34" spans="1:5" ht="12.75">
      <c r="A34" s="19">
        <v>40137</v>
      </c>
      <c r="B34" s="3"/>
      <c r="C34" s="9">
        <v>-5.5</v>
      </c>
      <c r="D34" s="351" t="s">
        <v>6</v>
      </c>
      <c r="E34" s="351"/>
    </row>
    <row r="35" spans="1:5" ht="12.75">
      <c r="A35" s="20">
        <v>40138</v>
      </c>
      <c r="B35" s="3"/>
      <c r="C35" s="9"/>
      <c r="D35" s="351"/>
      <c r="E35" s="351"/>
    </row>
    <row r="36" spans="1:5" ht="12.75">
      <c r="A36" s="20">
        <v>40139</v>
      </c>
      <c r="B36" s="3"/>
      <c r="C36" s="9"/>
      <c r="D36" s="351"/>
      <c r="E36" s="351"/>
    </row>
    <row r="37" spans="1:5" ht="12.75">
      <c r="A37" s="19">
        <v>40140</v>
      </c>
      <c r="B37" s="3"/>
      <c r="C37" s="9">
        <v>-3.3</v>
      </c>
      <c r="D37" s="351" t="s">
        <v>6</v>
      </c>
      <c r="E37" s="351"/>
    </row>
    <row r="38" spans="1:5" ht="12.75">
      <c r="A38" s="19">
        <v>40141</v>
      </c>
      <c r="B38" s="3"/>
      <c r="C38" s="9">
        <v>-3.3</v>
      </c>
      <c r="D38" s="351" t="s">
        <v>6</v>
      </c>
      <c r="E38" s="351"/>
    </row>
    <row r="39" spans="1:5" ht="12.75">
      <c r="A39" s="19">
        <v>40142</v>
      </c>
      <c r="B39" s="3"/>
      <c r="C39" s="9">
        <v>-3.3</v>
      </c>
      <c r="D39" s="351" t="s">
        <v>6</v>
      </c>
      <c r="E39" s="351"/>
    </row>
    <row r="40" spans="1:5" ht="12.75">
      <c r="A40" s="19">
        <v>40142</v>
      </c>
      <c r="B40" s="3"/>
      <c r="C40" s="9">
        <v>-350</v>
      </c>
      <c r="D40" s="351" t="s">
        <v>37</v>
      </c>
      <c r="E40" s="351"/>
    </row>
    <row r="41" spans="1:5" ht="12.75">
      <c r="A41" s="19">
        <v>40143</v>
      </c>
      <c r="B41" s="3"/>
      <c r="C41" s="9">
        <v>-3.3</v>
      </c>
      <c r="D41" s="351" t="s">
        <v>6</v>
      </c>
      <c r="E41" s="351"/>
    </row>
    <row r="42" spans="1:5" ht="12.75">
      <c r="A42" s="19">
        <v>40143</v>
      </c>
      <c r="B42" s="3"/>
      <c r="C42" s="9">
        <v>-150</v>
      </c>
      <c r="D42" s="351" t="s">
        <v>38</v>
      </c>
      <c r="E42" s="351"/>
    </row>
    <row r="43" spans="1:5" ht="12.75">
      <c r="A43" s="19">
        <v>40143</v>
      </c>
      <c r="B43" s="8">
        <v>1500</v>
      </c>
      <c r="C43" s="13">
        <v>1500</v>
      </c>
      <c r="D43" s="351" t="s">
        <v>17</v>
      </c>
      <c r="E43" s="351"/>
    </row>
    <row r="44" spans="1:5" ht="12.75">
      <c r="A44" s="19">
        <v>40143</v>
      </c>
      <c r="B44" s="3"/>
      <c r="C44" s="9">
        <v>-14</v>
      </c>
      <c r="D44" s="351" t="s">
        <v>20</v>
      </c>
      <c r="E44" s="351"/>
    </row>
    <row r="45" spans="1:5" ht="12.75">
      <c r="A45" s="19">
        <v>40144</v>
      </c>
      <c r="B45" s="3"/>
      <c r="C45" s="9">
        <v>-3.3</v>
      </c>
      <c r="D45" s="351" t="s">
        <v>6</v>
      </c>
      <c r="E45" s="351"/>
    </row>
    <row r="46" spans="1:5" ht="12.75">
      <c r="A46" s="19">
        <v>40144</v>
      </c>
      <c r="B46" s="3"/>
      <c r="C46" s="9">
        <v>-5.5</v>
      </c>
      <c r="D46" s="351" t="s">
        <v>6</v>
      </c>
      <c r="E46" s="351"/>
    </row>
    <row r="47" spans="1:5" ht="12.75">
      <c r="A47" s="20">
        <v>40145</v>
      </c>
      <c r="B47" s="3"/>
      <c r="C47" s="9"/>
      <c r="D47" s="352"/>
      <c r="E47" s="353"/>
    </row>
    <row r="48" spans="1:5" ht="12.75">
      <c r="A48" s="20">
        <v>40146</v>
      </c>
      <c r="B48" s="3"/>
      <c r="C48" s="9"/>
      <c r="D48" s="352"/>
      <c r="E48" s="353"/>
    </row>
    <row r="49" spans="1:5" ht="12.75">
      <c r="A49" s="19">
        <v>40147</v>
      </c>
      <c r="B49" s="3"/>
      <c r="C49" s="9">
        <v>-3.3</v>
      </c>
      <c r="D49" s="351" t="s">
        <v>6</v>
      </c>
      <c r="E49" s="351"/>
    </row>
    <row r="50" spans="1:5" ht="12.75">
      <c r="A50" s="19">
        <v>40147</v>
      </c>
      <c r="B50" s="3"/>
      <c r="C50" s="9">
        <v>-174</v>
      </c>
      <c r="D50" s="351" t="s">
        <v>35</v>
      </c>
      <c r="E50" s="351"/>
    </row>
    <row r="51" spans="1:5" ht="12.75">
      <c r="A51" s="11"/>
      <c r="B51" s="5"/>
      <c r="C51" s="4"/>
      <c r="D51" s="347"/>
      <c r="E51" s="347"/>
    </row>
    <row r="52" spans="1:5" ht="15.75">
      <c r="A52" s="3" t="s">
        <v>57</v>
      </c>
      <c r="B52" s="5"/>
      <c r="C52" s="21">
        <f>B4+SUM(C6:C50)</f>
        <v>1338.1900000000005</v>
      </c>
      <c r="D52" s="347"/>
      <c r="E52" s="347"/>
    </row>
    <row r="53" spans="1:5" ht="12.75">
      <c r="A53" s="3" t="s">
        <v>58</v>
      </c>
      <c r="B53" s="5"/>
      <c r="C53" s="22">
        <f>+C52+E3</f>
        <v>1394.1900000000005</v>
      </c>
      <c r="D53" s="347"/>
      <c r="E53" s="347"/>
    </row>
    <row r="54" ht="12.75">
      <c r="C54" s="6"/>
    </row>
    <row r="55" ht="12.75">
      <c r="C55" s="6"/>
    </row>
  </sheetData>
  <sheetProtection/>
  <mergeCells count="51">
    <mergeCell ref="D51:E51"/>
    <mergeCell ref="D52:E52"/>
    <mergeCell ref="D53:E53"/>
    <mergeCell ref="D45:E45"/>
    <mergeCell ref="D46:E46"/>
    <mergeCell ref="D47:E47"/>
    <mergeCell ref="D48:E48"/>
    <mergeCell ref="D49:E49"/>
    <mergeCell ref="D50:E50"/>
    <mergeCell ref="D38:E38"/>
    <mergeCell ref="D39:E39"/>
    <mergeCell ref="D40:E40"/>
    <mergeCell ref="D41:E41"/>
    <mergeCell ref="D42:E42"/>
    <mergeCell ref="D43:E43"/>
    <mergeCell ref="D28:E28"/>
    <mergeCell ref="D29:E29"/>
    <mergeCell ref="D30:E30"/>
    <mergeCell ref="D31:E31"/>
    <mergeCell ref="D44:E44"/>
    <mergeCell ref="D33:E33"/>
    <mergeCell ref="D34:E34"/>
    <mergeCell ref="D35:E35"/>
    <mergeCell ref="D36:E36"/>
    <mergeCell ref="D37:E37"/>
    <mergeCell ref="D18:E18"/>
    <mergeCell ref="D19:E19"/>
    <mergeCell ref="D32:E32"/>
    <mergeCell ref="D21:E21"/>
    <mergeCell ref="D22:E22"/>
    <mergeCell ref="D23:E23"/>
    <mergeCell ref="D24:E24"/>
    <mergeCell ref="D25:E25"/>
    <mergeCell ref="D26:E26"/>
    <mergeCell ref="D27:E27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8:E8"/>
    <mergeCell ref="B3:C3"/>
    <mergeCell ref="B4:C4"/>
    <mergeCell ref="D5:E5"/>
    <mergeCell ref="D6:E6"/>
    <mergeCell ref="D7:E7"/>
  </mergeCells>
  <conditionalFormatting sqref="C7:C51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zoomScalePageLayoutView="0" workbookViewId="0" topLeftCell="A49">
      <selection activeCell="B78" sqref="B78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721</v>
      </c>
      <c r="B1" s="121"/>
      <c r="C1" s="121"/>
    </row>
    <row r="2" ht="12.75">
      <c r="C2" s="121"/>
    </row>
    <row r="3" spans="1:3" ht="15">
      <c r="A3" s="123" t="s">
        <v>56</v>
      </c>
      <c r="B3" s="360">
        <f>'Ottobre ''12'!C42</f>
        <v>150.6800000000012</v>
      </c>
      <c r="C3" s="361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358" t="s">
        <v>5</v>
      </c>
      <c r="E4" s="358"/>
    </row>
    <row r="5" spans="1:5" ht="12.75">
      <c r="A5" s="125">
        <v>41214</v>
      </c>
      <c r="B5" s="171"/>
      <c r="C5" s="171"/>
      <c r="D5" s="320"/>
      <c r="E5" s="319"/>
    </row>
    <row r="6" spans="1:5" ht="12.75">
      <c r="A6" s="125">
        <v>41215</v>
      </c>
      <c r="B6" s="171"/>
      <c r="C6" s="171">
        <v>-35</v>
      </c>
      <c r="D6" s="321" t="s">
        <v>722</v>
      </c>
      <c r="E6" s="319"/>
    </row>
    <row r="7" spans="1:5" ht="12.75">
      <c r="A7" s="125">
        <v>41216</v>
      </c>
      <c r="B7" s="171"/>
      <c r="C7" s="171"/>
      <c r="D7" s="320"/>
      <c r="E7" s="319"/>
    </row>
    <row r="8" spans="1:5" ht="12.75">
      <c r="A8" s="125">
        <v>41217</v>
      </c>
      <c r="B8" s="171"/>
      <c r="C8" s="171"/>
      <c r="D8" s="320"/>
      <c r="E8" s="128"/>
    </row>
    <row r="9" spans="1:6" ht="12.75">
      <c r="A9" s="125">
        <v>41218</v>
      </c>
      <c r="B9" s="171">
        <v>1500</v>
      </c>
      <c r="C9" s="171"/>
      <c r="D9" s="179" t="s">
        <v>723</v>
      </c>
      <c r="E9" s="128"/>
      <c r="F9" s="129"/>
    </row>
    <row r="10" spans="1:6" ht="12.75">
      <c r="A10" s="125">
        <v>41218</v>
      </c>
      <c r="B10" s="171"/>
      <c r="C10" s="171">
        <v>-396.4</v>
      </c>
      <c r="D10" s="323" t="s">
        <v>724</v>
      </c>
      <c r="E10" s="128"/>
      <c r="F10" s="129"/>
    </row>
    <row r="11" spans="1:6" ht="12.75">
      <c r="A11" s="125">
        <v>41219</v>
      </c>
      <c r="B11" s="171"/>
      <c r="C11" s="171">
        <v>-112.2</v>
      </c>
      <c r="D11" s="325" t="s">
        <v>725</v>
      </c>
      <c r="E11" s="128"/>
      <c r="F11" s="129"/>
    </row>
    <row r="12" spans="1:6" ht="12.75">
      <c r="A12" s="125">
        <v>41219</v>
      </c>
      <c r="B12" s="171"/>
      <c r="C12" s="171">
        <v>-164.5</v>
      </c>
      <c r="D12" s="324" t="s">
        <v>219</v>
      </c>
      <c r="E12" s="128"/>
      <c r="F12" s="129"/>
    </row>
    <row r="13" spans="1:6" ht="12.75">
      <c r="A13" s="125">
        <v>41219</v>
      </c>
      <c r="B13" s="171"/>
      <c r="C13" s="171"/>
      <c r="D13" s="179"/>
      <c r="E13" s="128"/>
      <c r="F13" s="129"/>
    </row>
    <row r="14" spans="1:6" ht="12.75">
      <c r="A14" s="125">
        <v>41220</v>
      </c>
      <c r="B14" s="171"/>
      <c r="C14" s="171"/>
      <c r="D14" s="179"/>
      <c r="E14" s="128"/>
      <c r="F14" s="129"/>
    </row>
    <row r="15" spans="1:6" ht="12.75">
      <c r="A15" s="125">
        <v>41221</v>
      </c>
      <c r="B15" s="171"/>
      <c r="C15" s="171"/>
      <c r="D15" s="179"/>
      <c r="E15" s="179"/>
      <c r="F15" s="129"/>
    </row>
    <row r="16" spans="1:6" ht="12.75">
      <c r="A16" s="125">
        <v>41222</v>
      </c>
      <c r="B16" s="171"/>
      <c r="C16" s="171">
        <v>-94.82</v>
      </c>
      <c r="D16" s="179" t="s">
        <v>741</v>
      </c>
      <c r="E16" s="179"/>
      <c r="F16" s="129"/>
    </row>
    <row r="17" spans="1:6" ht="12.75">
      <c r="A17" s="125">
        <v>41223</v>
      </c>
      <c r="B17" s="171"/>
      <c r="C17" s="171"/>
      <c r="D17" s="179"/>
      <c r="E17" s="179"/>
      <c r="F17" s="129"/>
    </row>
    <row r="18" spans="1:7" ht="12.75">
      <c r="A18" s="125">
        <v>41224</v>
      </c>
      <c r="B18" s="171"/>
      <c r="C18" s="171"/>
      <c r="D18" s="179"/>
      <c r="E18" s="179"/>
      <c r="F18" s="129"/>
      <c r="G18" s="129"/>
    </row>
    <row r="19" spans="1:7" ht="12.75">
      <c r="A19" s="125">
        <v>41225</v>
      </c>
      <c r="B19" s="171"/>
      <c r="C19" s="171"/>
      <c r="D19" s="179"/>
      <c r="E19" s="179"/>
      <c r="F19" s="129"/>
      <c r="G19" s="129"/>
    </row>
    <row r="20" spans="1:7" ht="12.75">
      <c r="A20" s="125">
        <v>41226</v>
      </c>
      <c r="B20" s="171"/>
      <c r="C20" s="171"/>
      <c r="D20" s="179"/>
      <c r="E20" s="179"/>
      <c r="F20" s="129"/>
      <c r="G20" s="129"/>
    </row>
    <row r="21" spans="1:7" ht="12.75">
      <c r="A21" s="125">
        <v>41227</v>
      </c>
      <c r="B21" s="171"/>
      <c r="C21" s="171">
        <v>-400</v>
      </c>
      <c r="D21" s="179" t="s">
        <v>742</v>
      </c>
      <c r="E21" s="179"/>
      <c r="F21" s="129"/>
      <c r="G21" s="129"/>
    </row>
    <row r="22" spans="1:7" ht="12.75">
      <c r="A22" s="125">
        <v>41228</v>
      </c>
      <c r="B22" s="171"/>
      <c r="C22" s="171"/>
      <c r="D22" s="179"/>
      <c r="E22" s="179"/>
      <c r="F22" s="129"/>
      <c r="G22" s="129"/>
    </row>
    <row r="23" spans="1:7" ht="12.75">
      <c r="A23" s="125">
        <v>41229</v>
      </c>
      <c r="B23" s="171"/>
      <c r="C23" s="171"/>
      <c r="D23" s="179"/>
      <c r="E23" s="320"/>
      <c r="F23" s="129"/>
      <c r="G23" s="129"/>
    </row>
    <row r="24" spans="1:7" ht="12.75">
      <c r="A24" s="125">
        <v>41230</v>
      </c>
      <c r="B24" s="171"/>
      <c r="C24" s="171"/>
      <c r="D24" s="179"/>
      <c r="E24" s="320"/>
      <c r="F24" s="129"/>
      <c r="G24" s="129"/>
    </row>
    <row r="25" spans="1:7" ht="12.75">
      <c r="A25" s="125">
        <v>41231</v>
      </c>
      <c r="B25" s="171"/>
      <c r="C25" s="171"/>
      <c r="D25" s="179"/>
      <c r="E25" s="320"/>
      <c r="F25" s="129"/>
      <c r="G25" s="129"/>
    </row>
    <row r="26" spans="1:7" ht="12.75">
      <c r="A26" s="125">
        <v>41232</v>
      </c>
      <c r="B26" s="171"/>
      <c r="C26" s="171"/>
      <c r="D26" s="320"/>
      <c r="E26" s="320"/>
      <c r="F26" s="129"/>
      <c r="G26" s="129"/>
    </row>
    <row r="27" spans="1:7" ht="12.75">
      <c r="A27" s="125">
        <v>41233</v>
      </c>
      <c r="B27" s="171"/>
      <c r="C27" s="171"/>
      <c r="D27" s="179"/>
      <c r="E27" s="320"/>
      <c r="F27" s="129"/>
      <c r="G27" s="129"/>
    </row>
    <row r="28" spans="1:7" ht="12.75">
      <c r="A28" s="125">
        <v>41234</v>
      </c>
      <c r="B28" s="171"/>
      <c r="C28" s="171"/>
      <c r="D28" s="179"/>
      <c r="E28" s="320"/>
      <c r="F28" s="129"/>
      <c r="G28" s="129"/>
    </row>
    <row r="29" spans="1:7" ht="12.75">
      <c r="A29" s="125">
        <v>41235</v>
      </c>
      <c r="B29" s="171"/>
      <c r="C29" s="171"/>
      <c r="D29" s="179"/>
      <c r="E29" s="320"/>
      <c r="F29" s="129"/>
      <c r="G29" s="129"/>
    </row>
    <row r="30" spans="1:7" ht="12.75">
      <c r="A30" s="125">
        <v>41236</v>
      </c>
      <c r="B30" s="171"/>
      <c r="C30" s="171">
        <v>-3.9</v>
      </c>
      <c r="D30" s="179" t="s">
        <v>743</v>
      </c>
      <c r="E30" s="320"/>
      <c r="F30" s="129"/>
      <c r="G30" s="129"/>
    </row>
    <row r="31" spans="1:7" ht="12.75">
      <c r="A31" s="125">
        <v>41237</v>
      </c>
      <c r="B31" s="171"/>
      <c r="C31" s="171"/>
      <c r="D31" s="179"/>
      <c r="E31" s="320"/>
      <c r="F31" s="129"/>
      <c r="G31" s="129"/>
    </row>
    <row r="32" spans="1:7" ht="12.75">
      <c r="A32" s="125">
        <v>41238</v>
      </c>
      <c r="B32" s="171"/>
      <c r="C32" s="171"/>
      <c r="D32" s="179"/>
      <c r="E32" s="320"/>
      <c r="F32" s="129"/>
      <c r="G32" s="129"/>
    </row>
    <row r="33" spans="1:7" ht="12.75">
      <c r="A33" s="125">
        <v>41239</v>
      </c>
      <c r="B33" s="171"/>
      <c r="C33" s="171"/>
      <c r="D33" s="179"/>
      <c r="E33" s="320"/>
      <c r="F33" s="129"/>
      <c r="G33" s="129"/>
    </row>
    <row r="34" spans="1:7" ht="12.75">
      <c r="A34" s="125">
        <v>41240</v>
      </c>
      <c r="B34" s="171"/>
      <c r="C34" s="171"/>
      <c r="D34" s="309"/>
      <c r="E34" s="320"/>
      <c r="F34" s="129"/>
      <c r="G34" s="129"/>
    </row>
    <row r="35" spans="1:7" ht="12.75">
      <c r="A35" s="125">
        <v>41241</v>
      </c>
      <c r="B35" s="171"/>
      <c r="C35" s="171"/>
      <c r="D35" s="179"/>
      <c r="E35" s="320"/>
      <c r="F35" s="129"/>
      <c r="G35" s="129"/>
    </row>
    <row r="36" spans="1:7" ht="12.75">
      <c r="A36" s="125">
        <v>41242</v>
      </c>
      <c r="B36" s="171"/>
      <c r="C36" s="171"/>
      <c r="D36" s="309"/>
      <c r="E36" s="320"/>
      <c r="F36" s="129"/>
      <c r="G36" s="129"/>
    </row>
    <row r="37" spans="1:7" ht="12.75">
      <c r="A37" s="125">
        <v>41243</v>
      </c>
      <c r="B37" s="171"/>
      <c r="C37" s="171">
        <v>-8</v>
      </c>
      <c r="D37" s="179" t="s">
        <v>744</v>
      </c>
      <c r="E37" s="326"/>
      <c r="F37" s="129"/>
      <c r="G37" s="129"/>
    </row>
    <row r="38" spans="1:7" ht="12.75">
      <c r="A38" s="125">
        <v>41243</v>
      </c>
      <c r="B38" s="171"/>
      <c r="C38" s="171">
        <v>-37.89</v>
      </c>
      <c r="D38" s="179" t="s">
        <v>754</v>
      </c>
      <c r="E38" s="320"/>
      <c r="F38" s="129"/>
      <c r="G38" s="129"/>
    </row>
    <row r="39" spans="1:5" ht="15">
      <c r="A39" s="124" t="s">
        <v>57</v>
      </c>
      <c r="B39" s="173"/>
      <c r="C39" s="173">
        <f>B3+SUM(C5:C38)+B9</f>
        <v>397.97000000000094</v>
      </c>
      <c r="D39" s="359"/>
      <c r="E39" s="359"/>
    </row>
    <row r="40" spans="5:8" ht="12.75">
      <c r="E40" s="237"/>
      <c r="H40" s="134"/>
    </row>
    <row r="41" spans="3:8" s="132" customFormat="1" ht="12.75">
      <c r="C41" s="235"/>
      <c r="D41" s="213"/>
      <c r="H41" s="238"/>
    </row>
    <row r="42" spans="2:4" s="132" customFormat="1" ht="12.75">
      <c r="B42" s="239"/>
      <c r="C42" s="240"/>
      <c r="D42" s="213"/>
    </row>
    <row r="43" spans="1:4" s="132" customFormat="1" ht="12.75">
      <c r="A43" s="241"/>
      <c r="B43" s="241"/>
      <c r="D43" s="238"/>
    </row>
    <row r="44" spans="5:8" ht="12.75">
      <c r="E44" s="129"/>
      <c r="F44" s="129"/>
      <c r="H44" s="129"/>
    </row>
    <row r="45" spans="5:8" ht="12.75">
      <c r="E45" s="138"/>
      <c r="H45" s="129"/>
    </row>
    <row r="46" spans="1:8" ht="12.75">
      <c r="A46" s="139" t="s">
        <v>168</v>
      </c>
      <c r="B46" s="140" t="s">
        <v>534</v>
      </c>
      <c r="C46" s="141" t="s">
        <v>535</v>
      </c>
      <c r="D46" s="142" t="s">
        <v>526</v>
      </c>
      <c r="E46" s="142" t="s">
        <v>527</v>
      </c>
      <c r="G46" s="134"/>
      <c r="H46" s="134"/>
    </row>
    <row r="47" spans="1:8" ht="12.75">
      <c r="A47" s="143"/>
      <c r="B47" s="144"/>
      <c r="C47" s="145"/>
      <c r="D47" s="146"/>
      <c r="E47" s="147"/>
      <c r="G47" s="134"/>
      <c r="H47" s="148"/>
    </row>
    <row r="48" spans="1:8" ht="12.75">
      <c r="A48" s="149" t="s">
        <v>555</v>
      </c>
      <c r="B48" s="183">
        <v>340</v>
      </c>
      <c r="C48" s="185"/>
      <c r="D48" s="151"/>
      <c r="E48" s="152"/>
      <c r="H48" s="134"/>
    </row>
    <row r="49" spans="1:8" ht="12.75">
      <c r="A49" s="153"/>
      <c r="B49" s="184"/>
      <c r="C49" s="186"/>
      <c r="D49" s="156"/>
      <c r="E49" s="157"/>
      <c r="H49" s="134"/>
    </row>
    <row r="50" spans="1:5" ht="12" customHeight="1">
      <c r="A50" s="149"/>
      <c r="B50" s="187"/>
      <c r="C50" s="187"/>
      <c r="D50" s="158"/>
      <c r="E50" s="146"/>
    </row>
    <row r="51" spans="1:5" ht="24" customHeight="1">
      <c r="A51" s="149" t="s">
        <v>554</v>
      </c>
      <c r="B51" s="185">
        <v>13</v>
      </c>
      <c r="C51" s="185"/>
      <c r="D51" s="151"/>
      <c r="E51" s="159"/>
    </row>
    <row r="52" spans="1:6" ht="12" customHeight="1">
      <c r="A52" s="149"/>
      <c r="B52" s="185"/>
      <c r="C52" s="185"/>
      <c r="D52" s="151"/>
      <c r="E52" s="152"/>
      <c r="F52" s="162"/>
    </row>
    <row r="53" spans="1:5" ht="12.75">
      <c r="A53" s="226"/>
      <c r="B53" s="233"/>
      <c r="C53" s="227"/>
      <c r="D53" s="146"/>
      <c r="E53" s="147"/>
    </row>
    <row r="54" spans="1:5" ht="12.75">
      <c r="A54" s="149" t="s">
        <v>553</v>
      </c>
      <c r="B54" s="183">
        <v>35.9</v>
      </c>
      <c r="C54" s="185"/>
      <c r="D54" s="164"/>
      <c r="E54" s="152"/>
    </row>
    <row r="55" spans="1:5" ht="12.75">
      <c r="A55" s="160"/>
      <c r="B55" s="232"/>
      <c r="C55" s="188"/>
      <c r="D55" s="156"/>
      <c r="E55" s="157"/>
    </row>
    <row r="56" spans="1:5" ht="12.75">
      <c r="A56" s="226"/>
      <c r="B56" s="233"/>
      <c r="C56" s="227"/>
      <c r="D56" s="146"/>
      <c r="E56" s="147"/>
    </row>
    <row r="57" spans="1:5" ht="12.75">
      <c r="A57" s="150" t="s">
        <v>549</v>
      </c>
      <c r="B57" s="183">
        <v>0</v>
      </c>
      <c r="C57" s="281"/>
      <c r="D57" s="168"/>
      <c r="E57" s="165"/>
    </row>
    <row r="58" spans="1:5" ht="12.75">
      <c r="A58" s="153"/>
      <c r="B58" s="184"/>
      <c r="C58" s="186"/>
      <c r="D58" s="156"/>
      <c r="E58" s="228"/>
    </row>
    <row r="59" spans="1:5" ht="12.75">
      <c r="A59" s="149"/>
      <c r="B59" s="183"/>
      <c r="C59" s="187"/>
      <c r="D59" s="158"/>
      <c r="E59" s="163"/>
    </row>
    <row r="60" spans="1:5" ht="12.75">
      <c r="A60" s="149" t="s">
        <v>552</v>
      </c>
      <c r="B60" s="183">
        <v>170</v>
      </c>
      <c r="C60" s="185"/>
      <c r="D60" s="151"/>
      <c r="E60" s="152"/>
    </row>
    <row r="61" spans="1:5" ht="12.75">
      <c r="A61" s="160"/>
      <c r="B61" s="184"/>
      <c r="C61" s="186"/>
      <c r="D61" s="156"/>
      <c r="E61" s="157"/>
    </row>
    <row r="62" spans="1:5" ht="12.75">
      <c r="A62" s="226"/>
      <c r="B62" s="233"/>
      <c r="C62" s="227"/>
      <c r="D62" s="146"/>
      <c r="E62" s="163"/>
    </row>
    <row r="63" spans="1:5" ht="12.75">
      <c r="A63" s="149" t="s">
        <v>551</v>
      </c>
      <c r="B63" s="183">
        <v>1751</v>
      </c>
      <c r="C63" s="281"/>
      <c r="D63" s="151"/>
      <c r="E63" s="165"/>
    </row>
    <row r="64" spans="1:5" ht="12.75">
      <c r="A64" s="153"/>
      <c r="B64" s="184"/>
      <c r="C64" s="186"/>
      <c r="D64" s="156"/>
      <c r="E64" s="165"/>
    </row>
    <row r="65" spans="1:5" ht="12.75">
      <c r="A65" s="149"/>
      <c r="B65" s="183"/>
      <c r="C65" s="187"/>
      <c r="D65" s="158"/>
      <c r="E65" s="146"/>
    </row>
    <row r="66" spans="1:6" ht="12.75">
      <c r="A66" s="149" t="s">
        <v>550</v>
      </c>
      <c r="B66" s="183">
        <v>4</v>
      </c>
      <c r="C66" s="185">
        <v>24</v>
      </c>
      <c r="D66" s="168" t="s">
        <v>730</v>
      </c>
      <c r="E66" s="166"/>
      <c r="F66" s="162"/>
    </row>
    <row r="67" spans="1:6" ht="12.75">
      <c r="A67" s="149"/>
      <c r="B67" s="183"/>
      <c r="C67" s="185"/>
      <c r="D67" s="151"/>
      <c r="E67" s="166"/>
      <c r="F67" s="162"/>
    </row>
    <row r="68" spans="1:5" ht="12.75">
      <c r="A68" s="160"/>
      <c r="B68" s="184">
        <f>B66+C66</f>
        <v>28</v>
      </c>
      <c r="C68" s="188"/>
      <c r="D68" s="156"/>
      <c r="E68" s="156"/>
    </row>
    <row r="69" spans="1:5" ht="12.75">
      <c r="A69" s="167"/>
      <c r="B69" s="233"/>
      <c r="C69" s="187"/>
      <c r="D69" s="158"/>
      <c r="E69" s="163"/>
    </row>
    <row r="70" spans="1:5" ht="12.75">
      <c r="A70" s="150" t="s">
        <v>548</v>
      </c>
      <c r="B70" s="183">
        <v>44</v>
      </c>
      <c r="C70" s="189"/>
      <c r="D70" s="168"/>
      <c r="E70" s="165"/>
    </row>
    <row r="71" spans="1:5" ht="12.75">
      <c r="A71" s="155"/>
      <c r="B71" s="184"/>
      <c r="C71" s="186"/>
      <c r="D71" s="156"/>
      <c r="E71" s="157"/>
    </row>
    <row r="72" spans="1:5" ht="12.75">
      <c r="A72" s="167"/>
      <c r="B72" s="233"/>
      <c r="C72" s="187"/>
      <c r="D72" s="158"/>
      <c r="E72" s="163"/>
    </row>
    <row r="73" spans="1:5" ht="12.75">
      <c r="A73" s="150" t="s">
        <v>547</v>
      </c>
      <c r="B73" s="183">
        <v>25000</v>
      </c>
      <c r="C73" s="189"/>
      <c r="D73" s="168"/>
      <c r="E73" s="165"/>
    </row>
    <row r="74" spans="1:5" ht="12.75">
      <c r="A74" s="155"/>
      <c r="B74" s="184"/>
      <c r="C74" s="186"/>
      <c r="D74" s="156"/>
      <c r="E74" s="157"/>
    </row>
    <row r="75" spans="1:5" ht="12.75">
      <c r="A75" s="167"/>
      <c r="B75" s="233"/>
      <c r="C75" s="227"/>
      <c r="D75" s="146"/>
      <c r="E75" s="146"/>
    </row>
    <row r="76" spans="1:5" ht="12.75">
      <c r="A76" s="150" t="s">
        <v>546</v>
      </c>
      <c r="B76" s="183">
        <v>50</v>
      </c>
      <c r="C76" s="281" t="s">
        <v>726</v>
      </c>
      <c r="D76" s="168" t="s">
        <v>727</v>
      </c>
      <c r="E76" s="230"/>
    </row>
    <row r="77" spans="1:5" ht="12.75">
      <c r="A77" s="150"/>
      <c r="B77" s="183"/>
      <c r="C77" s="281" t="s">
        <v>729</v>
      </c>
      <c r="D77" s="168" t="s">
        <v>728</v>
      </c>
      <c r="E77" s="230"/>
    </row>
    <row r="78" spans="1:5" ht="12.75">
      <c r="A78" s="155"/>
      <c r="B78" s="184">
        <f>B76+C76+C77</f>
        <v>177</v>
      </c>
      <c r="C78" s="188"/>
      <c r="D78" s="229"/>
      <c r="E78" s="231"/>
    </row>
    <row r="79" spans="1:5" ht="12.75">
      <c r="A79" s="167"/>
      <c r="B79" s="227"/>
      <c r="C79" s="187"/>
      <c r="D79" s="158"/>
      <c r="E79" s="163"/>
    </row>
    <row r="80" spans="1:5" ht="12.75">
      <c r="A80" s="150" t="s">
        <v>543</v>
      </c>
      <c r="B80" s="185">
        <v>7.9</v>
      </c>
      <c r="C80" s="189"/>
      <c r="D80" s="168"/>
      <c r="E80" s="165"/>
    </row>
    <row r="81" spans="1:5" ht="12.75">
      <c r="A81" s="155"/>
      <c r="B81" s="186"/>
      <c r="C81" s="186"/>
      <c r="D81" s="156"/>
      <c r="E81" s="157"/>
    </row>
    <row r="82" spans="1:5" ht="12.75">
      <c r="A82" s="167"/>
      <c r="B82" s="233"/>
      <c r="C82" s="187"/>
      <c r="D82" s="158"/>
      <c r="E82" s="163"/>
    </row>
    <row r="83" spans="1:5" ht="12.75">
      <c r="A83" s="150" t="s">
        <v>544</v>
      </c>
      <c r="B83" s="183">
        <v>60</v>
      </c>
      <c r="C83" s="189"/>
      <c r="D83" s="168"/>
      <c r="E83" s="165"/>
    </row>
    <row r="84" spans="1:5" ht="12.75">
      <c r="A84" s="155"/>
      <c r="B84" s="184"/>
      <c r="C84" s="186"/>
      <c r="D84" s="156"/>
      <c r="E84" s="157"/>
    </row>
    <row r="85" spans="1:5" ht="12.75">
      <c r="A85" s="167"/>
      <c r="B85" s="233"/>
      <c r="C85" s="187"/>
      <c r="D85" s="158"/>
      <c r="E85" s="163"/>
    </row>
    <row r="86" spans="1:5" ht="12.75">
      <c r="A86" s="150" t="s">
        <v>545</v>
      </c>
      <c r="B86" s="183">
        <v>275000</v>
      </c>
      <c r="C86" s="189"/>
      <c r="D86" s="168"/>
      <c r="E86" s="165"/>
    </row>
    <row r="87" spans="1:5" ht="12.75">
      <c r="A87" s="155"/>
      <c r="B87" s="154"/>
      <c r="C87" s="155"/>
      <c r="D87" s="156"/>
      <c r="E87" s="157"/>
    </row>
    <row r="88" spans="1:5" ht="12.75">
      <c r="A88" s="167"/>
      <c r="B88" s="233"/>
      <c r="C88" s="227"/>
      <c r="D88" s="146"/>
      <c r="E88" s="147"/>
    </row>
    <row r="89" spans="1:5" ht="12.75">
      <c r="A89" s="150" t="s">
        <v>579</v>
      </c>
      <c r="B89" s="183">
        <v>50</v>
      </c>
      <c r="C89" s="189"/>
      <c r="D89" s="168"/>
      <c r="E89" s="165"/>
    </row>
    <row r="90" spans="1:5" ht="12.75">
      <c r="A90" s="155"/>
      <c r="B90" s="154"/>
      <c r="C90" s="155"/>
      <c r="D90" s="156"/>
      <c r="E90" s="157"/>
    </row>
    <row r="91" spans="1:5" ht="12.75">
      <c r="A91" s="167"/>
      <c r="B91" s="233"/>
      <c r="C91" s="227"/>
      <c r="D91" s="146"/>
      <c r="E91" s="147"/>
    </row>
    <row r="92" spans="1:5" ht="12.75">
      <c r="A92" s="150" t="s">
        <v>653</v>
      </c>
      <c r="B92" s="183">
        <v>165</v>
      </c>
      <c r="C92" s="281"/>
      <c r="D92" s="168"/>
      <c r="E92" s="165"/>
    </row>
    <row r="93" spans="1:5" ht="12.75">
      <c r="A93" s="155"/>
      <c r="B93" s="154"/>
      <c r="C93" s="155"/>
      <c r="D93" s="156"/>
      <c r="E93" s="157"/>
    </row>
    <row r="94" spans="1:5" ht="12.75">
      <c r="A94" s="167"/>
      <c r="B94" s="233"/>
      <c r="C94" s="227"/>
      <c r="D94" s="146"/>
      <c r="E94" s="147"/>
    </row>
    <row r="95" spans="1:5" ht="12.75">
      <c r="A95" s="150" t="s">
        <v>654</v>
      </c>
      <c r="B95" s="183">
        <v>1400</v>
      </c>
      <c r="C95" s="281"/>
      <c r="D95" s="168"/>
      <c r="E95" s="165"/>
    </row>
    <row r="96" spans="1:5" ht="12.75">
      <c r="A96" s="155"/>
      <c r="B96" s="154"/>
      <c r="C96" s="155"/>
      <c r="D96" s="156"/>
      <c r="E96" s="157"/>
    </row>
    <row r="97" spans="1:5" ht="12.75">
      <c r="A97" s="167"/>
      <c r="B97" s="233"/>
      <c r="C97" s="227"/>
      <c r="D97" s="146"/>
      <c r="E97" s="147"/>
    </row>
    <row r="98" spans="1:5" ht="12.75">
      <c r="A98" s="150" t="s">
        <v>731</v>
      </c>
      <c r="B98" s="183">
        <v>740</v>
      </c>
      <c r="C98" s="281"/>
      <c r="D98" s="168"/>
      <c r="E98" s="165"/>
    </row>
    <row r="99" spans="1:5" ht="12.75">
      <c r="A99" s="155"/>
      <c r="B99" s="154"/>
      <c r="C99" s="155"/>
      <c r="D99" s="156"/>
      <c r="E99" s="157"/>
    </row>
    <row r="100" spans="1:5" ht="12.75">
      <c r="A100" s="167"/>
      <c r="B100" s="233"/>
      <c r="C100" s="227"/>
      <c r="D100" s="146"/>
      <c r="E100" s="147"/>
    </row>
    <row r="101" spans="1:5" ht="12.75">
      <c r="A101" s="150" t="s">
        <v>732</v>
      </c>
      <c r="B101" s="183" t="str">
        <f>C101</f>
        <v>143</v>
      </c>
      <c r="C101" s="281" t="s">
        <v>733</v>
      </c>
      <c r="D101" s="168" t="s">
        <v>734</v>
      </c>
      <c r="E101" s="165"/>
    </row>
    <row r="102" spans="1:5" ht="12.75">
      <c r="A102" s="155"/>
      <c r="B102" s="154"/>
      <c r="C102" s="155"/>
      <c r="D102" s="156"/>
      <c r="E102" s="157"/>
    </row>
    <row r="103" spans="1:5" ht="12.75">
      <c r="A103" s="167"/>
      <c r="B103" s="233"/>
      <c r="C103" s="227"/>
      <c r="D103" s="146"/>
      <c r="E103" s="147"/>
    </row>
    <row r="104" spans="1:5" ht="12.75">
      <c r="A104" s="150" t="s">
        <v>735</v>
      </c>
      <c r="B104" s="183" t="str">
        <f>C104</f>
        <v>725</v>
      </c>
      <c r="C104" s="281" t="s">
        <v>736</v>
      </c>
      <c r="D104" s="168" t="s">
        <v>737</v>
      </c>
      <c r="E104" s="165"/>
    </row>
    <row r="105" spans="1:5" ht="12.75">
      <c r="A105" s="155"/>
      <c r="B105" s="154"/>
      <c r="C105" s="155"/>
      <c r="D105" s="156"/>
      <c r="E105" s="157"/>
    </row>
    <row r="106" spans="1:5" ht="12.75">
      <c r="A106" s="167"/>
      <c r="B106" s="233"/>
      <c r="C106" s="227"/>
      <c r="D106" s="146"/>
      <c r="E106" s="147"/>
    </row>
    <row r="107" spans="1:5" ht="12.75">
      <c r="A107" s="150" t="s">
        <v>738</v>
      </c>
      <c r="B107" s="183" t="str">
        <f>C107</f>
        <v>139,42</v>
      </c>
      <c r="C107" s="281" t="s">
        <v>740</v>
      </c>
      <c r="D107" s="168" t="s">
        <v>739</v>
      </c>
      <c r="E107" s="165"/>
    </row>
    <row r="108" spans="1:5" ht="12.75">
      <c r="A108" s="155"/>
      <c r="B108" s="154"/>
      <c r="C108" s="155"/>
      <c r="D108" s="156"/>
      <c r="E108" s="157"/>
    </row>
  </sheetData>
  <sheetProtection/>
  <mergeCells count="3">
    <mergeCell ref="B3:C3"/>
    <mergeCell ref="D4:E4"/>
    <mergeCell ref="D39:E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zoomScalePageLayoutView="0" workbookViewId="0" topLeftCell="A67">
      <selection activeCell="B81" sqref="B81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745</v>
      </c>
      <c r="B1" s="121"/>
      <c r="C1" s="121"/>
    </row>
    <row r="2" ht="12.75">
      <c r="C2" s="121"/>
    </row>
    <row r="3" spans="1:3" ht="15">
      <c r="A3" s="123" t="s">
        <v>56</v>
      </c>
      <c r="B3" s="360">
        <f>'Novembre ''12'!C39</f>
        <v>397.97000000000094</v>
      </c>
      <c r="C3" s="361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358" t="s">
        <v>5</v>
      </c>
      <c r="E4" s="358"/>
    </row>
    <row r="5" spans="1:5" ht="12.75">
      <c r="A5" s="125">
        <v>41244</v>
      </c>
      <c r="B5" s="171"/>
      <c r="C5" s="171"/>
      <c r="D5" s="328"/>
      <c r="E5" s="327"/>
    </row>
    <row r="6" spans="1:5" ht="12.75">
      <c r="A6" s="125">
        <v>41245</v>
      </c>
      <c r="B6" s="171"/>
      <c r="C6" s="171"/>
      <c r="D6" s="328"/>
      <c r="E6" s="327"/>
    </row>
    <row r="7" spans="1:5" ht="12.75">
      <c r="A7" s="125">
        <v>41246</v>
      </c>
      <c r="B7" s="171"/>
      <c r="C7" s="171"/>
      <c r="D7" s="328"/>
      <c r="E7" s="327"/>
    </row>
    <row r="8" spans="1:5" ht="12.75">
      <c r="A8" s="125">
        <v>41247</v>
      </c>
      <c r="B8" s="171"/>
      <c r="C8" s="171"/>
      <c r="D8" s="328"/>
      <c r="E8" s="128"/>
    </row>
    <row r="9" spans="1:6" ht="12.75">
      <c r="A9" s="125">
        <v>41248</v>
      </c>
      <c r="B9" s="171"/>
      <c r="C9" s="171"/>
      <c r="D9" s="179"/>
      <c r="E9" s="128"/>
      <c r="F9" s="129"/>
    </row>
    <row r="10" spans="1:6" ht="12.75">
      <c r="A10" s="125">
        <v>41249</v>
      </c>
      <c r="B10" s="171"/>
      <c r="C10" s="171">
        <v>-216.3</v>
      </c>
      <c r="D10" s="179" t="s">
        <v>456</v>
      </c>
      <c r="E10" s="128"/>
      <c r="F10" s="129"/>
    </row>
    <row r="11" spans="1:6" ht="12.75">
      <c r="A11" s="125">
        <v>41250</v>
      </c>
      <c r="B11" s="171"/>
      <c r="C11" s="171"/>
      <c r="D11" s="328"/>
      <c r="E11" s="128"/>
      <c r="F11" s="129"/>
    </row>
    <row r="12" spans="1:6" ht="12.75">
      <c r="A12" s="125">
        <v>41251</v>
      </c>
      <c r="B12" s="171"/>
      <c r="C12" s="171"/>
      <c r="D12" s="328"/>
      <c r="E12" s="128"/>
      <c r="F12" s="129"/>
    </row>
    <row r="13" spans="1:6" ht="12.75">
      <c r="A13" s="125">
        <v>41252</v>
      </c>
      <c r="B13" s="171"/>
      <c r="C13" s="171"/>
      <c r="D13" s="179"/>
      <c r="E13" s="128"/>
      <c r="F13" s="129"/>
    </row>
    <row r="14" spans="1:6" ht="12.75">
      <c r="A14" s="125">
        <v>41253</v>
      </c>
      <c r="B14" s="171"/>
      <c r="C14" s="171"/>
      <c r="D14" s="179"/>
      <c r="E14" s="128"/>
      <c r="F14" s="129"/>
    </row>
    <row r="15" spans="1:6" ht="12.75">
      <c r="A15" s="125">
        <v>41254</v>
      </c>
      <c r="B15" s="171"/>
      <c r="C15" s="171"/>
      <c r="D15" s="179"/>
      <c r="E15" s="179"/>
      <c r="F15" s="129"/>
    </row>
    <row r="16" spans="1:6" ht="12.75">
      <c r="A16" s="125">
        <v>41255</v>
      </c>
      <c r="B16" s="171"/>
      <c r="C16" s="171">
        <v>-79.2</v>
      </c>
      <c r="D16" s="179" t="s">
        <v>752</v>
      </c>
      <c r="E16" s="179"/>
      <c r="F16" s="129"/>
    </row>
    <row r="17" spans="1:6" ht="12.75">
      <c r="A17" s="125">
        <v>41255</v>
      </c>
      <c r="B17" s="171"/>
      <c r="C17" s="171">
        <v>-6.89</v>
      </c>
      <c r="D17" s="179" t="s">
        <v>753</v>
      </c>
      <c r="E17" s="179"/>
      <c r="F17" s="129"/>
    </row>
    <row r="18" spans="1:6" ht="12.75">
      <c r="A18" s="125">
        <v>41256</v>
      </c>
      <c r="B18" s="171"/>
      <c r="C18" s="171"/>
      <c r="D18" s="179"/>
      <c r="E18" s="179"/>
      <c r="F18" s="129"/>
    </row>
    <row r="19" spans="1:7" ht="12.75">
      <c r="A19" s="125">
        <v>41257</v>
      </c>
      <c r="B19" s="171"/>
      <c r="C19" s="171"/>
      <c r="D19" s="179"/>
      <c r="E19" s="179"/>
      <c r="F19" s="129"/>
      <c r="G19" s="129"/>
    </row>
    <row r="20" spans="1:7" ht="12.75">
      <c r="A20" s="125">
        <v>41258</v>
      </c>
      <c r="B20" s="171"/>
      <c r="C20" s="171"/>
      <c r="D20" s="179"/>
      <c r="E20" s="179"/>
      <c r="F20" s="129"/>
      <c r="G20" s="129"/>
    </row>
    <row r="21" spans="1:7" ht="12.75">
      <c r="A21" s="125">
        <v>41259</v>
      </c>
      <c r="B21" s="171"/>
      <c r="C21" s="171"/>
      <c r="D21" s="179"/>
      <c r="E21" s="179"/>
      <c r="F21" s="129"/>
      <c r="G21" s="129"/>
    </row>
    <row r="22" spans="1:7" ht="12.75">
      <c r="A22" s="125">
        <v>41260</v>
      </c>
      <c r="B22" s="171">
        <v>1500</v>
      </c>
      <c r="C22" s="171"/>
      <c r="D22" s="179" t="s">
        <v>389</v>
      </c>
      <c r="E22" s="179"/>
      <c r="F22" s="129"/>
      <c r="G22" s="129"/>
    </row>
    <row r="23" spans="1:7" ht="12.75">
      <c r="A23" s="125">
        <v>41260</v>
      </c>
      <c r="B23" s="171"/>
      <c r="C23" s="171">
        <v>-489.7</v>
      </c>
      <c r="D23" s="179" t="s">
        <v>755</v>
      </c>
      <c r="E23" s="179"/>
      <c r="F23" s="129"/>
      <c r="G23" s="129"/>
    </row>
    <row r="24" spans="1:7" ht="12.75">
      <c r="A24" s="125">
        <v>41260</v>
      </c>
      <c r="B24" s="171"/>
      <c r="C24" s="171">
        <v>-9</v>
      </c>
      <c r="D24" s="179" t="s">
        <v>756</v>
      </c>
      <c r="E24" s="179"/>
      <c r="F24" s="129"/>
      <c r="G24" s="129"/>
    </row>
    <row r="25" spans="1:7" ht="12.75">
      <c r="A25" s="125">
        <v>41261</v>
      </c>
      <c r="B25" s="171"/>
      <c r="C25" s="171">
        <v>-235</v>
      </c>
      <c r="D25" s="179" t="s">
        <v>757</v>
      </c>
      <c r="E25" s="179"/>
      <c r="F25" s="129"/>
      <c r="G25" s="129"/>
    </row>
    <row r="26" spans="1:7" ht="12.75">
      <c r="A26" s="125">
        <v>41262</v>
      </c>
      <c r="B26" s="171"/>
      <c r="C26" s="171"/>
      <c r="D26" s="179"/>
      <c r="E26" s="328"/>
      <c r="F26" s="129"/>
      <c r="G26" s="129"/>
    </row>
    <row r="27" spans="1:7" ht="12.75">
      <c r="A27" s="125">
        <v>41263</v>
      </c>
      <c r="B27" s="171"/>
      <c r="C27" s="171">
        <v>-3.9</v>
      </c>
      <c r="D27" s="179" t="s">
        <v>743</v>
      </c>
      <c r="E27" s="328"/>
      <c r="F27" s="129"/>
      <c r="G27" s="129"/>
    </row>
    <row r="28" spans="1:7" ht="12.75">
      <c r="A28" s="125">
        <v>41263</v>
      </c>
      <c r="B28" s="171"/>
      <c r="C28" s="171">
        <v>-3.9</v>
      </c>
      <c r="D28" s="179" t="s">
        <v>758</v>
      </c>
      <c r="E28" s="329"/>
      <c r="F28" s="129"/>
      <c r="G28" s="129"/>
    </row>
    <row r="29" spans="1:7" ht="12.75">
      <c r="A29" s="125">
        <v>41263</v>
      </c>
      <c r="B29" s="171"/>
      <c r="C29" s="171">
        <v>-47.8</v>
      </c>
      <c r="D29" s="179" t="s">
        <v>759</v>
      </c>
      <c r="E29" s="329"/>
      <c r="F29" s="129"/>
      <c r="G29" s="129"/>
    </row>
    <row r="30" spans="1:7" ht="12.75">
      <c r="A30" s="125">
        <v>41263</v>
      </c>
      <c r="B30" s="171"/>
      <c r="C30" s="171">
        <v>-33.41</v>
      </c>
      <c r="D30" s="179" t="s">
        <v>760</v>
      </c>
      <c r="E30" s="330"/>
      <c r="F30" s="129"/>
      <c r="G30" s="129"/>
    </row>
    <row r="31" spans="1:7" ht="12.75">
      <c r="A31" s="125">
        <v>41264</v>
      </c>
      <c r="B31" s="171"/>
      <c r="C31" s="171">
        <v>-22</v>
      </c>
      <c r="D31" s="179" t="s">
        <v>761</v>
      </c>
      <c r="E31" s="328"/>
      <c r="F31" s="129"/>
      <c r="G31" s="129"/>
    </row>
    <row r="32" spans="1:7" ht="12.75">
      <c r="A32" s="125">
        <v>41264</v>
      </c>
      <c r="B32" s="171"/>
      <c r="C32" s="171">
        <v>-12.36</v>
      </c>
      <c r="D32" s="179" t="s">
        <v>762</v>
      </c>
      <c r="E32" s="331"/>
      <c r="F32" s="129"/>
      <c r="G32" s="129"/>
    </row>
    <row r="33" spans="1:7" ht="12.75">
      <c r="A33" s="125">
        <v>41265</v>
      </c>
      <c r="B33" s="171"/>
      <c r="C33" s="171"/>
      <c r="D33" s="328"/>
      <c r="E33" s="328"/>
      <c r="F33" s="129"/>
      <c r="G33" s="129"/>
    </row>
    <row r="34" spans="1:7" ht="12.75">
      <c r="A34" s="125">
        <v>41266</v>
      </c>
      <c r="B34" s="171"/>
      <c r="C34" s="171"/>
      <c r="D34" s="179"/>
      <c r="E34" s="328"/>
      <c r="F34" s="129"/>
      <c r="G34" s="129"/>
    </row>
    <row r="35" spans="1:7" ht="12.75">
      <c r="A35" s="125">
        <v>41267</v>
      </c>
      <c r="B35" s="171"/>
      <c r="C35" s="171"/>
      <c r="D35" s="179"/>
      <c r="E35" s="328"/>
      <c r="F35" s="129"/>
      <c r="G35" s="129"/>
    </row>
    <row r="36" spans="1:7" ht="12.75">
      <c r="A36" s="125">
        <v>41268</v>
      </c>
      <c r="B36" s="171"/>
      <c r="C36" s="171"/>
      <c r="D36" s="179"/>
      <c r="E36" s="328"/>
      <c r="F36" s="129"/>
      <c r="G36" s="129"/>
    </row>
    <row r="37" spans="1:7" ht="12.75">
      <c r="A37" s="125">
        <v>41269</v>
      </c>
      <c r="B37" s="171"/>
      <c r="C37" s="171"/>
      <c r="D37" s="179"/>
      <c r="E37" s="328"/>
      <c r="F37" s="129"/>
      <c r="G37" s="129"/>
    </row>
    <row r="38" spans="1:7" ht="12.75">
      <c r="A38" s="125">
        <v>41270</v>
      </c>
      <c r="B38" s="171"/>
      <c r="C38" s="171"/>
      <c r="D38" s="179"/>
      <c r="E38" s="328"/>
      <c r="F38" s="129"/>
      <c r="G38" s="129"/>
    </row>
    <row r="39" spans="1:7" ht="12.75">
      <c r="A39" s="125">
        <v>41271</v>
      </c>
      <c r="B39" s="171"/>
      <c r="C39" s="171"/>
      <c r="D39" s="179"/>
      <c r="E39" s="328"/>
      <c r="F39" s="129"/>
      <c r="G39" s="129"/>
    </row>
    <row r="40" spans="1:7" ht="12.75">
      <c r="A40" s="125">
        <v>41272</v>
      </c>
      <c r="B40" s="171"/>
      <c r="C40" s="171"/>
      <c r="D40" s="179"/>
      <c r="E40" s="328"/>
      <c r="F40" s="129"/>
      <c r="G40" s="129"/>
    </row>
    <row r="41" spans="1:7" ht="12.75">
      <c r="A41" s="125">
        <v>41273</v>
      </c>
      <c r="B41" s="171"/>
      <c r="C41" s="171"/>
      <c r="D41" s="309"/>
      <c r="E41" s="328"/>
      <c r="F41" s="129"/>
      <c r="G41" s="129"/>
    </row>
    <row r="42" spans="1:7" ht="12.75">
      <c r="A42" s="125">
        <v>41274</v>
      </c>
      <c r="B42" s="171"/>
      <c r="C42" s="171"/>
      <c r="D42" s="179"/>
      <c r="E42" s="328"/>
      <c r="F42" s="129"/>
      <c r="G42" s="129"/>
    </row>
    <row r="43" spans="1:5" ht="15">
      <c r="A43" s="124" t="s">
        <v>57</v>
      </c>
      <c r="B43" s="173"/>
      <c r="C43" s="173">
        <f>B3+SUM(C5:C42)+B22</f>
        <v>738.5100000000009</v>
      </c>
      <c r="D43" s="359"/>
      <c r="E43" s="359"/>
    </row>
    <row r="44" spans="5:8" ht="12.75">
      <c r="E44" s="237"/>
      <c r="H44" s="134"/>
    </row>
    <row r="45" spans="3:8" s="132" customFormat="1" ht="12.75">
      <c r="C45" s="235"/>
      <c r="D45" s="213"/>
      <c r="H45" s="238"/>
    </row>
    <row r="46" spans="2:4" s="132" customFormat="1" ht="12.75">
      <c r="B46" s="239"/>
      <c r="C46" s="240"/>
      <c r="D46" s="213"/>
    </row>
    <row r="47" spans="1:4" s="132" customFormat="1" ht="12.75">
      <c r="A47" s="241"/>
      <c r="B47" s="241"/>
      <c r="D47" s="238"/>
    </row>
    <row r="48" spans="5:8" ht="12.75">
      <c r="E48" s="129"/>
      <c r="F48" s="129"/>
      <c r="H48" s="129"/>
    </row>
    <row r="49" spans="5:8" ht="12.75">
      <c r="E49" s="138"/>
      <c r="H49" s="129"/>
    </row>
    <row r="50" spans="1:8" ht="12.75">
      <c r="A50" s="139" t="s">
        <v>168</v>
      </c>
      <c r="B50" s="140" t="s">
        <v>534</v>
      </c>
      <c r="C50" s="141" t="s">
        <v>535</v>
      </c>
      <c r="D50" s="142" t="s">
        <v>526</v>
      </c>
      <c r="E50" s="142" t="s">
        <v>527</v>
      </c>
      <c r="G50" s="134"/>
      <c r="H50" s="134"/>
    </row>
    <row r="51" spans="1:8" ht="12.75">
      <c r="A51" s="143"/>
      <c r="B51" s="144"/>
      <c r="C51" s="145"/>
      <c r="D51" s="146"/>
      <c r="E51" s="147"/>
      <c r="G51" s="134"/>
      <c r="H51" s="148"/>
    </row>
    <row r="52" spans="1:8" ht="12.75">
      <c r="A52" s="149" t="s">
        <v>555</v>
      </c>
      <c r="B52" s="183">
        <v>340</v>
      </c>
      <c r="C52" s="185"/>
      <c r="D52" s="151"/>
      <c r="E52" s="152"/>
      <c r="H52" s="134"/>
    </row>
    <row r="53" spans="1:8" ht="12.75">
      <c r="A53" s="153"/>
      <c r="B53" s="184"/>
      <c r="C53" s="186"/>
      <c r="D53" s="156"/>
      <c r="E53" s="157"/>
      <c r="H53" s="134"/>
    </row>
    <row r="54" spans="1:5" ht="12" customHeight="1">
      <c r="A54" s="149"/>
      <c r="B54" s="187"/>
      <c r="C54" s="187"/>
      <c r="D54" s="158"/>
      <c r="E54" s="146"/>
    </row>
    <row r="55" spans="1:5" ht="24" customHeight="1">
      <c r="A55" s="149" t="s">
        <v>554</v>
      </c>
      <c r="B55" s="185">
        <v>13</v>
      </c>
      <c r="C55" s="185"/>
      <c r="D55" s="151"/>
      <c r="E55" s="159"/>
    </row>
    <row r="56" spans="1:6" ht="12" customHeight="1">
      <c r="A56" s="149"/>
      <c r="B56" s="185"/>
      <c r="C56" s="185"/>
      <c r="D56" s="151"/>
      <c r="E56" s="152"/>
      <c r="F56" s="162"/>
    </row>
    <row r="57" spans="1:5" ht="12.75">
      <c r="A57" s="226"/>
      <c r="B57" s="233"/>
      <c r="C57" s="227"/>
      <c r="D57" s="146"/>
      <c r="E57" s="147"/>
    </row>
    <row r="58" spans="1:5" ht="12.75">
      <c r="A58" s="149" t="s">
        <v>553</v>
      </c>
      <c r="B58" s="183">
        <v>35.9</v>
      </c>
      <c r="C58" s="185"/>
      <c r="D58" s="164"/>
      <c r="E58" s="152"/>
    </row>
    <row r="59" spans="1:5" ht="12.75">
      <c r="A59" s="160"/>
      <c r="B59" s="232"/>
      <c r="C59" s="188"/>
      <c r="D59" s="156"/>
      <c r="E59" s="157"/>
    </row>
    <row r="60" spans="1:5" ht="12.75">
      <c r="A60" s="226"/>
      <c r="B60" s="233"/>
      <c r="C60" s="227"/>
      <c r="D60" s="146"/>
      <c r="E60" s="147"/>
    </row>
    <row r="61" spans="1:5" ht="12.75">
      <c r="A61" s="150" t="s">
        <v>549</v>
      </c>
      <c r="B61" s="183" t="str">
        <f>C61</f>
        <v>40</v>
      </c>
      <c r="C61" s="281" t="s">
        <v>746</v>
      </c>
      <c r="D61" s="168" t="s">
        <v>747</v>
      </c>
      <c r="E61" s="165"/>
    </row>
    <row r="62" spans="1:5" ht="12.75">
      <c r="A62" s="153"/>
      <c r="B62" s="184"/>
      <c r="C62" s="186"/>
      <c r="D62" s="156"/>
      <c r="E62" s="228"/>
    </row>
    <row r="63" spans="1:5" ht="12.75">
      <c r="A63" s="149"/>
      <c r="B63" s="183"/>
      <c r="C63" s="187"/>
      <c r="D63" s="158"/>
      <c r="E63" s="163"/>
    </row>
    <row r="64" spans="1:5" ht="12.75">
      <c r="A64" s="149" t="s">
        <v>552</v>
      </c>
      <c r="B64" s="183">
        <v>170</v>
      </c>
      <c r="C64" s="185"/>
      <c r="D64" s="151"/>
      <c r="E64" s="152"/>
    </row>
    <row r="65" spans="1:5" ht="12.75">
      <c r="A65" s="160"/>
      <c r="B65" s="184"/>
      <c r="C65" s="186"/>
      <c r="D65" s="156"/>
      <c r="E65" s="157"/>
    </row>
    <row r="66" spans="1:5" ht="12.75">
      <c r="A66" s="226"/>
      <c r="B66" s="233"/>
      <c r="C66" s="227"/>
      <c r="D66" s="146"/>
      <c r="E66" s="163"/>
    </row>
    <row r="67" spans="1:5" ht="12.75">
      <c r="A67" s="149" t="s">
        <v>551</v>
      </c>
      <c r="B67" s="183">
        <v>1751</v>
      </c>
      <c r="C67" s="281"/>
      <c r="D67" s="151"/>
      <c r="E67" s="165"/>
    </row>
    <row r="68" spans="1:5" ht="12.75">
      <c r="A68" s="153"/>
      <c r="B68" s="184"/>
      <c r="C68" s="186"/>
      <c r="D68" s="156"/>
      <c r="E68" s="165"/>
    </row>
    <row r="69" spans="1:5" ht="12.75">
      <c r="A69" s="149"/>
      <c r="B69" s="183"/>
      <c r="C69" s="187"/>
      <c r="D69" s="158"/>
      <c r="E69" s="146"/>
    </row>
    <row r="70" spans="1:6" ht="12.75">
      <c r="A70" s="149" t="s">
        <v>550</v>
      </c>
      <c r="B70" s="183">
        <v>28</v>
      </c>
      <c r="C70" s="281" t="s">
        <v>749</v>
      </c>
      <c r="D70" s="168" t="s">
        <v>748</v>
      </c>
      <c r="E70" s="166"/>
      <c r="F70" s="162"/>
    </row>
    <row r="71" spans="1:6" ht="12.75">
      <c r="A71" s="149"/>
      <c r="B71" s="183"/>
      <c r="C71" s="281"/>
      <c r="D71" s="168"/>
      <c r="E71" s="166"/>
      <c r="F71" s="162"/>
    </row>
    <row r="72" spans="1:5" ht="12.75">
      <c r="A72" s="160"/>
      <c r="B72" s="184">
        <f>B70+C70</f>
        <v>91</v>
      </c>
      <c r="C72" s="188"/>
      <c r="D72" s="156"/>
      <c r="E72" s="156"/>
    </row>
    <row r="73" spans="1:5" ht="12.75">
      <c r="A73" s="167"/>
      <c r="B73" s="233"/>
      <c r="C73" s="281"/>
      <c r="D73" s="158"/>
      <c r="E73" s="163"/>
    </row>
    <row r="74" spans="1:5" ht="12.75">
      <c r="A74" s="150" t="s">
        <v>548</v>
      </c>
      <c r="B74" s="183">
        <v>44</v>
      </c>
      <c r="C74" s="281">
        <v>30</v>
      </c>
      <c r="D74" s="168" t="s">
        <v>748</v>
      </c>
      <c r="E74" s="165"/>
    </row>
    <row r="75" spans="1:5" ht="12.75">
      <c r="A75" s="150"/>
      <c r="B75" s="183"/>
      <c r="C75" s="281"/>
      <c r="D75" s="168"/>
      <c r="E75" s="165"/>
    </row>
    <row r="76" spans="1:5" ht="12.75">
      <c r="A76" s="155"/>
      <c r="B76" s="184">
        <f>B74+C74</f>
        <v>74</v>
      </c>
      <c r="C76" s="186"/>
      <c r="D76" s="156"/>
      <c r="E76" s="157"/>
    </row>
    <row r="77" spans="1:5" ht="12.75">
      <c r="A77" s="167"/>
      <c r="B77" s="233"/>
      <c r="C77" s="187"/>
      <c r="D77" s="158"/>
      <c r="E77" s="163"/>
    </row>
    <row r="78" spans="1:5" ht="12.75">
      <c r="A78" s="150" t="s">
        <v>547</v>
      </c>
      <c r="B78" s="183">
        <v>25000</v>
      </c>
      <c r="C78" s="189"/>
      <c r="D78" s="168"/>
      <c r="E78" s="165"/>
    </row>
    <row r="79" spans="1:5" ht="12.75">
      <c r="A79" s="155"/>
      <c r="B79" s="184"/>
      <c r="C79" s="186"/>
      <c r="D79" s="156"/>
      <c r="E79" s="157"/>
    </row>
    <row r="80" spans="1:5" ht="12.75">
      <c r="A80" s="167"/>
      <c r="B80" s="233"/>
      <c r="C80" s="227"/>
      <c r="D80" s="146"/>
      <c r="E80" s="146"/>
    </row>
    <row r="81" spans="1:5" ht="12.75">
      <c r="A81" s="150" t="s">
        <v>546</v>
      </c>
      <c r="B81" s="183">
        <v>177</v>
      </c>
      <c r="C81" s="281"/>
      <c r="D81" s="168"/>
      <c r="E81" s="230"/>
    </row>
    <row r="82" spans="1:5" ht="12.75">
      <c r="A82" s="155"/>
      <c r="B82" s="184"/>
      <c r="C82" s="188"/>
      <c r="D82" s="229"/>
      <c r="E82" s="231"/>
    </row>
    <row r="83" spans="1:5" ht="12.75">
      <c r="A83" s="167"/>
      <c r="B83" s="227"/>
      <c r="C83" s="187"/>
      <c r="D83" s="158"/>
      <c r="E83" s="163"/>
    </row>
    <row r="84" spans="1:5" ht="12.75">
      <c r="A84" s="150" t="s">
        <v>543</v>
      </c>
      <c r="B84" s="185">
        <v>7.9</v>
      </c>
      <c r="C84" s="189"/>
      <c r="D84" s="168"/>
      <c r="E84" s="165"/>
    </row>
    <row r="85" spans="1:5" ht="12.75">
      <c r="A85" s="155"/>
      <c r="B85" s="186"/>
      <c r="C85" s="186"/>
      <c r="D85" s="156"/>
      <c r="E85" s="157"/>
    </row>
    <row r="86" spans="1:5" ht="12.75">
      <c r="A86" s="167"/>
      <c r="B86" s="233"/>
      <c r="C86" s="187"/>
      <c r="D86" s="158"/>
      <c r="E86" s="163"/>
    </row>
    <row r="87" spans="1:5" ht="12.75">
      <c r="A87" s="150" t="s">
        <v>544</v>
      </c>
      <c r="B87" s="183">
        <v>60</v>
      </c>
      <c r="C87" s="189"/>
      <c r="D87" s="168"/>
      <c r="E87" s="165"/>
    </row>
    <row r="88" spans="1:5" ht="12.75">
      <c r="A88" s="155"/>
      <c r="B88" s="184"/>
      <c r="C88" s="186"/>
      <c r="D88" s="156"/>
      <c r="E88" s="157"/>
    </row>
    <row r="89" spans="1:5" ht="12.75">
      <c r="A89" s="167"/>
      <c r="B89" s="233"/>
      <c r="C89" s="187"/>
      <c r="D89" s="158"/>
      <c r="E89" s="163"/>
    </row>
    <row r="90" spans="1:5" ht="12.75">
      <c r="A90" s="150" t="s">
        <v>545</v>
      </c>
      <c r="B90" s="183">
        <v>275000</v>
      </c>
      <c r="C90" s="189"/>
      <c r="D90" s="168"/>
      <c r="E90" s="165"/>
    </row>
    <row r="91" spans="1:5" ht="12.75">
      <c r="A91" s="155"/>
      <c r="B91" s="154"/>
      <c r="C91" s="155"/>
      <c r="D91" s="156"/>
      <c r="E91" s="157"/>
    </row>
    <row r="92" spans="1:5" ht="12.75">
      <c r="A92" s="167"/>
      <c r="B92" s="233"/>
      <c r="C92" s="227"/>
      <c r="D92" s="146"/>
      <c r="E92" s="147"/>
    </row>
    <row r="93" spans="1:5" ht="12.75">
      <c r="A93" s="150" t="s">
        <v>579</v>
      </c>
      <c r="B93" s="183">
        <v>50</v>
      </c>
      <c r="C93" s="189"/>
      <c r="D93" s="168"/>
      <c r="E93" s="165"/>
    </row>
    <row r="94" spans="1:5" ht="12.75">
      <c r="A94" s="155"/>
      <c r="B94" s="154"/>
      <c r="C94" s="155"/>
      <c r="D94" s="156"/>
      <c r="E94" s="157"/>
    </row>
    <row r="95" spans="1:5" ht="12.75">
      <c r="A95" s="167"/>
      <c r="B95" s="233"/>
      <c r="C95" s="227"/>
      <c r="D95" s="146"/>
      <c r="E95" s="147"/>
    </row>
    <row r="96" spans="1:5" ht="12.75">
      <c r="A96" s="150" t="s">
        <v>653</v>
      </c>
      <c r="B96" s="183">
        <v>165</v>
      </c>
      <c r="C96" s="281"/>
      <c r="D96" s="168"/>
      <c r="E96" s="165"/>
    </row>
    <row r="97" spans="1:5" ht="12.75">
      <c r="A97" s="155"/>
      <c r="B97" s="154"/>
      <c r="C97" s="155"/>
      <c r="D97" s="156"/>
      <c r="E97" s="157"/>
    </row>
    <row r="98" spans="1:5" ht="12.75">
      <c r="A98" s="167"/>
      <c r="B98" s="233"/>
      <c r="C98" s="227"/>
      <c r="D98" s="146"/>
      <c r="E98" s="147"/>
    </row>
    <row r="99" spans="1:5" ht="12.75">
      <c r="A99" s="150" t="s">
        <v>654</v>
      </c>
      <c r="B99" s="183">
        <v>1400</v>
      </c>
      <c r="C99" s="281"/>
      <c r="D99" s="168"/>
      <c r="E99" s="165"/>
    </row>
    <row r="100" spans="1:5" ht="12.75">
      <c r="A100" s="155"/>
      <c r="B100" s="154"/>
      <c r="C100" s="155"/>
      <c r="D100" s="156"/>
      <c r="E100" s="157"/>
    </row>
    <row r="101" spans="1:5" ht="12.75">
      <c r="A101" s="167"/>
      <c r="B101" s="233"/>
      <c r="C101" s="227"/>
      <c r="D101" s="146"/>
      <c r="E101" s="147"/>
    </row>
    <row r="102" spans="1:5" ht="12.75">
      <c r="A102" s="150" t="s">
        <v>731</v>
      </c>
      <c r="B102" s="183">
        <v>740</v>
      </c>
      <c r="C102" s="281"/>
      <c r="D102" s="168"/>
      <c r="E102" s="165"/>
    </row>
    <row r="103" spans="1:5" ht="12.75">
      <c r="A103" s="155"/>
      <c r="B103" s="154"/>
      <c r="C103" s="155"/>
      <c r="D103" s="156"/>
      <c r="E103" s="157"/>
    </row>
    <row r="104" spans="1:5" ht="12.75">
      <c r="A104" s="167"/>
      <c r="B104" s="233"/>
      <c r="C104" s="227"/>
      <c r="D104" s="146"/>
      <c r="E104" s="147"/>
    </row>
    <row r="105" spans="1:5" ht="12.75">
      <c r="A105" s="150" t="s">
        <v>732</v>
      </c>
      <c r="B105" s="183">
        <v>143</v>
      </c>
      <c r="C105" s="281"/>
      <c r="D105" s="168"/>
      <c r="E105" s="165"/>
    </row>
    <row r="106" spans="1:5" ht="12.75">
      <c r="A106" s="155"/>
      <c r="B106" s="154"/>
      <c r="C106" s="155"/>
      <c r="D106" s="156"/>
      <c r="E106" s="157"/>
    </row>
    <row r="107" spans="1:5" ht="12.75">
      <c r="A107" s="167"/>
      <c r="B107" s="233"/>
      <c r="C107" s="227"/>
      <c r="D107" s="146"/>
      <c r="E107" s="147"/>
    </row>
    <row r="108" spans="1:5" ht="12.75">
      <c r="A108" s="150" t="s">
        <v>735</v>
      </c>
      <c r="B108" s="183">
        <v>725</v>
      </c>
      <c r="C108" s="281"/>
      <c r="D108" s="168"/>
      <c r="E108" s="165"/>
    </row>
    <row r="109" spans="1:5" ht="12.75">
      <c r="A109" s="155"/>
      <c r="B109" s="154"/>
      <c r="C109" s="155"/>
      <c r="D109" s="156"/>
      <c r="E109" s="157"/>
    </row>
    <row r="110" spans="1:5" ht="12.75">
      <c r="A110" s="167"/>
      <c r="B110" s="233"/>
      <c r="C110" s="227"/>
      <c r="D110" s="146"/>
      <c r="E110" s="147"/>
    </row>
    <row r="111" spans="1:5" ht="12.75">
      <c r="A111" s="150" t="s">
        <v>738</v>
      </c>
      <c r="B111" s="183">
        <v>139.42</v>
      </c>
      <c r="C111" s="281"/>
      <c r="D111" s="168"/>
      <c r="E111" s="165"/>
    </row>
    <row r="112" spans="1:5" ht="12.75">
      <c r="A112" s="155"/>
      <c r="B112" s="154"/>
      <c r="C112" s="155"/>
      <c r="D112" s="156"/>
      <c r="E112" s="157"/>
    </row>
    <row r="113" spans="1:5" ht="12.75">
      <c r="A113" s="167"/>
      <c r="B113" s="233"/>
      <c r="C113" s="227"/>
      <c r="D113" s="146"/>
      <c r="E113" s="147"/>
    </row>
    <row r="114" spans="1:5" ht="12.75">
      <c r="A114" s="150" t="s">
        <v>751</v>
      </c>
      <c r="B114" s="183" t="str">
        <f>C114</f>
        <v>60</v>
      </c>
      <c r="C114" s="281" t="s">
        <v>750</v>
      </c>
      <c r="D114" s="168" t="s">
        <v>748</v>
      </c>
      <c r="E114" s="165"/>
    </row>
    <row r="115" spans="1:5" ht="12.75">
      <c r="A115" s="155"/>
      <c r="B115" s="154"/>
      <c r="C115" s="155"/>
      <c r="D115" s="156"/>
      <c r="E115" s="157"/>
    </row>
    <row r="116" spans="1:5" ht="12.75">
      <c r="A116" s="167"/>
      <c r="B116" s="233"/>
      <c r="C116" s="227"/>
      <c r="D116" s="146"/>
      <c r="E116" s="147"/>
    </row>
    <row r="117" spans="1:5" ht="12.75">
      <c r="A117" s="150" t="s">
        <v>821</v>
      </c>
      <c r="B117" s="183" t="str">
        <f>C117</f>
        <v>100</v>
      </c>
      <c r="C117" s="281" t="s">
        <v>820</v>
      </c>
      <c r="D117" s="168" t="s">
        <v>822</v>
      </c>
      <c r="E117" s="165"/>
    </row>
    <row r="118" spans="1:5" ht="12.75">
      <c r="A118" s="150"/>
      <c r="B118" s="183"/>
      <c r="C118" s="281"/>
      <c r="D118" s="168"/>
      <c r="E118" s="165"/>
    </row>
    <row r="119" spans="1:5" ht="12.75">
      <c r="A119" s="155"/>
      <c r="B119" s="154" t="str">
        <f>B117</f>
        <v>100</v>
      </c>
      <c r="C119" s="155"/>
      <c r="D119" s="156"/>
      <c r="E119" s="157"/>
    </row>
  </sheetData>
  <sheetProtection/>
  <mergeCells count="3">
    <mergeCell ref="B3:C3"/>
    <mergeCell ref="D4:E4"/>
    <mergeCell ref="D43:E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zoomScalePageLayoutView="0" workbookViewId="0" topLeftCell="A46">
      <selection activeCell="B74" sqref="B74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763</v>
      </c>
      <c r="B1" s="121"/>
      <c r="C1" s="121"/>
    </row>
    <row r="2" ht="12.75">
      <c r="C2" s="121"/>
    </row>
    <row r="3" spans="1:3" ht="15">
      <c r="A3" s="123" t="s">
        <v>56</v>
      </c>
      <c r="B3" s="360">
        <f>'Dicembre ''12'!C43</f>
        <v>738.5100000000009</v>
      </c>
      <c r="C3" s="361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358" t="s">
        <v>5</v>
      </c>
      <c r="E4" s="358"/>
    </row>
    <row r="5" spans="1:5" ht="12.75">
      <c r="A5" s="125">
        <v>41275</v>
      </c>
      <c r="B5" s="171"/>
      <c r="C5" s="171"/>
      <c r="D5" s="333"/>
      <c r="E5" s="332"/>
    </row>
    <row r="6" spans="1:5" ht="12.75">
      <c r="A6" s="125">
        <v>41276</v>
      </c>
      <c r="B6" s="171"/>
      <c r="C6" s="171"/>
      <c r="D6" s="333"/>
      <c r="E6" s="332"/>
    </row>
    <row r="7" spans="1:5" ht="12.75">
      <c r="A7" s="125">
        <v>41277</v>
      </c>
      <c r="B7" s="171"/>
      <c r="C7" s="171"/>
      <c r="D7" s="333"/>
      <c r="E7" s="332"/>
    </row>
    <row r="8" spans="1:5" ht="12.75">
      <c r="A8" s="125">
        <v>41278</v>
      </c>
      <c r="B8" s="171"/>
      <c r="C8" s="171"/>
      <c r="D8" s="333"/>
      <c r="E8" s="128"/>
    </row>
    <row r="9" spans="1:6" ht="12.75">
      <c r="A9" s="125">
        <v>41279</v>
      </c>
      <c r="B9" s="171"/>
      <c r="C9" s="171"/>
      <c r="D9" s="179"/>
      <c r="E9" s="128"/>
      <c r="F9" s="129"/>
    </row>
    <row r="10" spans="1:6" ht="12.75">
      <c r="A10" s="125">
        <v>41280</v>
      </c>
      <c r="B10" s="171"/>
      <c r="C10" s="171"/>
      <c r="D10" s="179"/>
      <c r="E10" s="128"/>
      <c r="F10" s="129"/>
    </row>
    <row r="11" spans="1:6" ht="12.75">
      <c r="A11" s="125">
        <v>41281</v>
      </c>
      <c r="B11" s="171"/>
      <c r="C11" s="171">
        <v>-179.5</v>
      </c>
      <c r="D11" s="179" t="s">
        <v>475</v>
      </c>
      <c r="E11" s="128"/>
      <c r="F11" s="129"/>
    </row>
    <row r="12" spans="1:6" ht="12.75">
      <c r="A12" s="125">
        <v>41282</v>
      </c>
      <c r="B12" s="171"/>
      <c r="C12" s="190">
        <v>-33</v>
      </c>
      <c r="D12" s="179" t="s">
        <v>764</v>
      </c>
      <c r="E12" s="128"/>
      <c r="F12" s="129"/>
    </row>
    <row r="13" spans="1:6" ht="12.75">
      <c r="A13" s="125">
        <v>41283</v>
      </c>
      <c r="B13" s="171"/>
      <c r="C13" s="171">
        <v>-283</v>
      </c>
      <c r="D13" s="179" t="s">
        <v>765</v>
      </c>
      <c r="E13" s="128"/>
      <c r="F13" s="129"/>
    </row>
    <row r="14" spans="1:6" ht="12.75">
      <c r="A14" s="125">
        <v>41284</v>
      </c>
      <c r="B14" s="171"/>
      <c r="C14" s="171">
        <v>-5.65</v>
      </c>
      <c r="D14" s="179" t="s">
        <v>774</v>
      </c>
      <c r="E14" s="128"/>
      <c r="F14" s="129"/>
    </row>
    <row r="15" spans="1:6" ht="12.75">
      <c r="A15" s="125">
        <v>41285</v>
      </c>
      <c r="B15" s="171"/>
      <c r="C15" s="171"/>
      <c r="D15" s="179"/>
      <c r="E15" s="179"/>
      <c r="F15" s="129"/>
    </row>
    <row r="16" spans="1:6" ht="12.75">
      <c r="A16" s="125">
        <v>41286</v>
      </c>
      <c r="B16" s="171"/>
      <c r="C16" s="171"/>
      <c r="D16" s="179"/>
      <c r="E16" s="179"/>
      <c r="F16" s="129"/>
    </row>
    <row r="17" spans="1:6" ht="12.75">
      <c r="A17" s="125">
        <v>41287</v>
      </c>
      <c r="B17" s="171"/>
      <c r="C17" s="171"/>
      <c r="D17" s="179"/>
      <c r="E17" s="179"/>
      <c r="F17" s="129"/>
    </row>
    <row r="18" spans="1:6" ht="12.75">
      <c r="A18" s="125">
        <v>41288</v>
      </c>
      <c r="B18" s="171"/>
      <c r="C18" s="171"/>
      <c r="D18" s="179"/>
      <c r="E18" s="179"/>
      <c r="F18" s="129"/>
    </row>
    <row r="19" spans="1:7" ht="12.75">
      <c r="A19" s="125">
        <v>41289</v>
      </c>
      <c r="B19" s="171"/>
      <c r="C19" s="171"/>
      <c r="D19" s="179"/>
      <c r="E19" s="179"/>
      <c r="F19" s="129"/>
      <c r="G19" s="129"/>
    </row>
    <row r="20" spans="1:7" ht="12.75">
      <c r="A20" s="125">
        <v>41290</v>
      </c>
      <c r="B20" s="171"/>
      <c r="C20" s="171"/>
      <c r="D20" s="179"/>
      <c r="E20" s="179"/>
      <c r="F20" s="129"/>
      <c r="G20" s="129"/>
    </row>
    <row r="21" spans="1:7" ht="12.75">
      <c r="A21" s="125">
        <v>41291</v>
      </c>
      <c r="B21" s="171"/>
      <c r="C21" s="171"/>
      <c r="D21" s="179"/>
      <c r="E21" s="179"/>
      <c r="F21" s="129"/>
      <c r="G21" s="129"/>
    </row>
    <row r="22" spans="1:7" ht="12.75">
      <c r="A22" s="125">
        <v>41292</v>
      </c>
      <c r="B22" s="171"/>
      <c r="C22" s="171"/>
      <c r="D22" s="179"/>
      <c r="E22" s="179"/>
      <c r="F22" s="129"/>
      <c r="G22" s="129"/>
    </row>
    <row r="23" spans="1:7" ht="12.75">
      <c r="A23" s="125">
        <v>41293</v>
      </c>
      <c r="B23" s="171"/>
      <c r="C23" s="171"/>
      <c r="D23" s="179"/>
      <c r="E23" s="179"/>
      <c r="F23" s="129"/>
      <c r="G23" s="129"/>
    </row>
    <row r="24" spans="1:7" ht="12.75">
      <c r="A24" s="125">
        <v>41294</v>
      </c>
      <c r="B24" s="171"/>
      <c r="C24" s="171"/>
      <c r="D24" s="179"/>
      <c r="E24" s="179"/>
      <c r="F24" s="129"/>
      <c r="G24" s="129"/>
    </row>
    <row r="25" spans="1:7" ht="12.75">
      <c r="A25" s="125">
        <v>41295</v>
      </c>
      <c r="B25" s="171"/>
      <c r="C25" s="171"/>
      <c r="D25" s="179"/>
      <c r="E25" s="179"/>
      <c r="F25" s="129"/>
      <c r="G25" s="129"/>
    </row>
    <row r="26" spans="1:7" ht="12.75">
      <c r="A26" s="125">
        <v>41296</v>
      </c>
      <c r="B26" s="171"/>
      <c r="C26" s="171"/>
      <c r="D26" s="179"/>
      <c r="E26" s="333"/>
      <c r="F26" s="129"/>
      <c r="G26" s="129"/>
    </row>
    <row r="27" spans="1:7" ht="12.75">
      <c r="A27" s="125">
        <v>41297</v>
      </c>
      <c r="B27" s="171"/>
      <c r="C27" s="171">
        <v>-56</v>
      </c>
      <c r="D27" s="179" t="s">
        <v>776</v>
      </c>
      <c r="E27" s="333"/>
      <c r="F27" s="129"/>
      <c r="G27" s="129"/>
    </row>
    <row r="28" spans="1:7" ht="12.75">
      <c r="A28" s="125">
        <v>41297</v>
      </c>
      <c r="B28" s="171"/>
      <c r="C28" s="171">
        <v>-45</v>
      </c>
      <c r="D28" s="179" t="s">
        <v>775</v>
      </c>
      <c r="E28" s="333"/>
      <c r="F28" s="129"/>
      <c r="G28" s="129"/>
    </row>
    <row r="29" spans="1:7" ht="12.75">
      <c r="A29" s="125">
        <v>41298</v>
      </c>
      <c r="B29" s="171"/>
      <c r="C29" s="171"/>
      <c r="D29" s="179"/>
      <c r="E29" s="334"/>
      <c r="F29" s="129"/>
      <c r="G29" s="129"/>
    </row>
    <row r="30" spans="1:7" ht="12.75">
      <c r="A30" s="125">
        <v>41299</v>
      </c>
      <c r="B30" s="171"/>
      <c r="C30" s="171"/>
      <c r="D30" s="179"/>
      <c r="E30" s="333"/>
      <c r="F30" s="129"/>
      <c r="G30" s="129"/>
    </row>
    <row r="31" spans="1:7" ht="12.75">
      <c r="A31" s="125">
        <v>41300</v>
      </c>
      <c r="B31" s="171"/>
      <c r="C31" s="171"/>
      <c r="D31" s="179"/>
      <c r="E31" s="333"/>
      <c r="F31" s="129"/>
      <c r="G31" s="129"/>
    </row>
    <row r="32" spans="1:7" ht="12.75">
      <c r="A32" s="125">
        <v>41301</v>
      </c>
      <c r="B32" s="171"/>
      <c r="C32" s="171"/>
      <c r="D32" s="179"/>
      <c r="E32" s="333"/>
      <c r="F32" s="129"/>
      <c r="G32" s="129"/>
    </row>
    <row r="33" spans="1:7" ht="12.75">
      <c r="A33" s="125">
        <v>41302</v>
      </c>
      <c r="B33" s="171"/>
      <c r="C33" s="171"/>
      <c r="D33" s="179"/>
      <c r="E33" s="333"/>
      <c r="F33" s="129"/>
      <c r="G33" s="129"/>
    </row>
    <row r="34" spans="1:7" ht="12.75">
      <c r="A34" s="125">
        <v>41303</v>
      </c>
      <c r="B34" s="171"/>
      <c r="C34" s="171"/>
      <c r="D34" s="179"/>
      <c r="E34" s="333"/>
      <c r="F34" s="129"/>
      <c r="G34" s="129"/>
    </row>
    <row r="35" spans="1:7" ht="12.75">
      <c r="A35" s="125">
        <v>41304</v>
      </c>
      <c r="B35" s="171"/>
      <c r="C35" s="171"/>
      <c r="D35" s="179"/>
      <c r="E35" s="333"/>
      <c r="F35" s="129"/>
      <c r="G35" s="129"/>
    </row>
    <row r="36" spans="1:7" ht="12.75">
      <c r="A36" s="125">
        <v>41305</v>
      </c>
      <c r="B36" s="171"/>
      <c r="C36" s="171"/>
      <c r="D36" s="179"/>
      <c r="E36" s="333"/>
      <c r="F36" s="129"/>
      <c r="G36" s="129"/>
    </row>
    <row r="37" spans="1:5" ht="15">
      <c r="A37" s="124" t="s">
        <v>57</v>
      </c>
      <c r="B37" s="173"/>
      <c r="C37" s="173">
        <f>B3+SUM(C5:C36)+B22</f>
        <v>136.36000000000092</v>
      </c>
      <c r="D37" s="359"/>
      <c r="E37" s="359"/>
    </row>
    <row r="38" spans="5:8" ht="12.75">
      <c r="E38" s="237"/>
      <c r="H38" s="134"/>
    </row>
    <row r="39" spans="3:8" s="132" customFormat="1" ht="12.75">
      <c r="C39" s="235"/>
      <c r="D39" s="213"/>
      <c r="H39" s="238"/>
    </row>
    <row r="40" spans="2:4" s="132" customFormat="1" ht="12.75">
      <c r="B40" s="239"/>
      <c r="C40" s="240"/>
      <c r="D40" s="213"/>
    </row>
    <row r="41" spans="1:4" s="132" customFormat="1" ht="12.75">
      <c r="A41" s="241"/>
      <c r="B41" s="241"/>
      <c r="D41" s="238"/>
    </row>
    <row r="42" spans="5:8" ht="12.75">
      <c r="E42" s="129"/>
      <c r="F42" s="129"/>
      <c r="H42" s="129"/>
    </row>
    <row r="43" spans="5:8" ht="12.75">
      <c r="E43" s="138"/>
      <c r="H43" s="129"/>
    </row>
    <row r="44" spans="1:8" ht="12.75">
      <c r="A44" s="139" t="s">
        <v>168</v>
      </c>
      <c r="B44" s="140" t="s">
        <v>534</v>
      </c>
      <c r="C44" s="141" t="s">
        <v>535</v>
      </c>
      <c r="D44" s="142" t="s">
        <v>526</v>
      </c>
      <c r="E44" s="142" t="s">
        <v>527</v>
      </c>
      <c r="G44" s="134"/>
      <c r="H44" s="134"/>
    </row>
    <row r="45" spans="1:8" ht="12.75">
      <c r="A45" s="143"/>
      <c r="B45" s="144"/>
      <c r="C45" s="145"/>
      <c r="D45" s="146"/>
      <c r="E45" s="147"/>
      <c r="G45" s="134"/>
      <c r="H45" s="148"/>
    </row>
    <row r="46" spans="1:8" ht="12.75">
      <c r="A46" s="149" t="s">
        <v>555</v>
      </c>
      <c r="B46" s="183">
        <v>340</v>
      </c>
      <c r="C46" s="185"/>
      <c r="D46" s="151"/>
      <c r="E46" s="152"/>
      <c r="H46" s="134"/>
    </row>
    <row r="47" spans="1:8" ht="12.75">
      <c r="A47" s="153"/>
      <c r="B47" s="184"/>
      <c r="C47" s="186"/>
      <c r="D47" s="156"/>
      <c r="E47" s="157"/>
      <c r="H47" s="134"/>
    </row>
    <row r="48" spans="1:5" ht="12" customHeight="1">
      <c r="A48" s="149"/>
      <c r="B48" s="187"/>
      <c r="C48" s="187"/>
      <c r="D48" s="158"/>
      <c r="E48" s="146"/>
    </row>
    <row r="49" spans="1:5" ht="24" customHeight="1">
      <c r="A49" s="149" t="s">
        <v>554</v>
      </c>
      <c r="B49" s="185">
        <v>13</v>
      </c>
      <c r="C49" s="185"/>
      <c r="D49" s="151"/>
      <c r="E49" s="159"/>
    </row>
    <row r="50" spans="1:6" ht="12" customHeight="1">
      <c r="A50" s="149"/>
      <c r="B50" s="185"/>
      <c r="C50" s="185"/>
      <c r="D50" s="151"/>
      <c r="E50" s="152"/>
      <c r="F50" s="162"/>
    </row>
    <row r="51" spans="1:5" ht="12.75">
      <c r="A51" s="226"/>
      <c r="B51" s="233"/>
      <c r="C51" s="227"/>
      <c r="D51" s="146"/>
      <c r="E51" s="147"/>
    </row>
    <row r="52" spans="1:5" ht="12.75">
      <c r="A52" s="149" t="s">
        <v>553</v>
      </c>
      <c r="B52" s="183">
        <v>35.9</v>
      </c>
      <c r="C52" s="185"/>
      <c r="D52" s="164"/>
      <c r="E52" s="152"/>
    </row>
    <row r="53" spans="1:5" ht="12.75">
      <c r="A53" s="160"/>
      <c r="B53" s="232"/>
      <c r="C53" s="188"/>
      <c r="D53" s="156"/>
      <c r="E53" s="157"/>
    </row>
    <row r="54" spans="1:5" ht="12.75">
      <c r="A54" s="226"/>
      <c r="B54" s="233"/>
      <c r="C54" s="227"/>
      <c r="D54" s="146"/>
      <c r="E54" s="147"/>
    </row>
    <row r="55" spans="1:5" ht="12.75">
      <c r="A55" s="150" t="s">
        <v>549</v>
      </c>
      <c r="B55" s="183">
        <v>40</v>
      </c>
      <c r="C55" s="281"/>
      <c r="D55" s="168"/>
      <c r="E55" s="165"/>
    </row>
    <row r="56" spans="1:5" ht="12.75">
      <c r="A56" s="153"/>
      <c r="B56" s="184"/>
      <c r="C56" s="186"/>
      <c r="D56" s="156"/>
      <c r="E56" s="228"/>
    </row>
    <row r="57" spans="1:5" ht="12.75">
      <c r="A57" s="149"/>
      <c r="B57" s="183"/>
      <c r="C57" s="187"/>
      <c r="D57" s="158"/>
      <c r="E57" s="163"/>
    </row>
    <row r="58" spans="1:5" ht="12.75">
      <c r="A58" s="149" t="s">
        <v>552</v>
      </c>
      <c r="B58" s="183">
        <v>170</v>
      </c>
      <c r="C58" s="185"/>
      <c r="D58" s="151"/>
      <c r="E58" s="152"/>
    </row>
    <row r="59" spans="1:5" ht="12.75">
      <c r="A59" s="160"/>
      <c r="B59" s="184"/>
      <c r="C59" s="186"/>
      <c r="D59" s="156"/>
      <c r="E59" s="157"/>
    </row>
    <row r="60" spans="1:5" ht="12.75">
      <c r="A60" s="226"/>
      <c r="B60" s="233"/>
      <c r="C60" s="227"/>
      <c r="D60" s="146"/>
      <c r="E60" s="163"/>
    </row>
    <row r="61" spans="1:5" ht="12.75">
      <c r="A61" s="149" t="s">
        <v>551</v>
      </c>
      <c r="B61" s="183">
        <v>1751</v>
      </c>
      <c r="C61" s="281"/>
      <c r="D61" s="151"/>
      <c r="E61" s="165"/>
    </row>
    <row r="62" spans="1:5" ht="12.75">
      <c r="A62" s="153"/>
      <c r="B62" s="184"/>
      <c r="C62" s="186"/>
      <c r="D62" s="156"/>
      <c r="E62" s="165"/>
    </row>
    <row r="63" spans="1:5" ht="12.75">
      <c r="A63" s="149"/>
      <c r="B63" s="183"/>
      <c r="C63" s="187"/>
      <c r="D63" s="158"/>
      <c r="E63" s="146"/>
    </row>
    <row r="64" spans="1:6" ht="12.75">
      <c r="A64" s="149" t="s">
        <v>550</v>
      </c>
      <c r="B64" s="183">
        <v>91</v>
      </c>
      <c r="C64" s="281" t="s">
        <v>766</v>
      </c>
      <c r="D64" s="168" t="s">
        <v>773</v>
      </c>
      <c r="E64" s="166"/>
      <c r="F64" s="162"/>
    </row>
    <row r="65" spans="1:6" ht="12.75">
      <c r="A65" s="149"/>
      <c r="B65" s="183"/>
      <c r="C65" s="281"/>
      <c r="D65" s="168"/>
      <c r="E65" s="166"/>
      <c r="F65" s="162"/>
    </row>
    <row r="66" spans="1:5" ht="12.75">
      <c r="A66" s="160"/>
      <c r="B66" s="184">
        <f>B64+C64</f>
        <v>119.47</v>
      </c>
      <c r="C66" s="188"/>
      <c r="D66" s="156"/>
      <c r="E66" s="156"/>
    </row>
    <row r="67" spans="1:5" ht="12.75">
      <c r="A67" s="167"/>
      <c r="B67" s="233"/>
      <c r="C67" s="281"/>
      <c r="D67" s="158"/>
      <c r="E67" s="163"/>
    </row>
    <row r="68" spans="1:5" ht="12.75">
      <c r="A68" s="150" t="s">
        <v>548</v>
      </c>
      <c r="B68" s="183">
        <v>74</v>
      </c>
      <c r="C68" s="281"/>
      <c r="D68" s="168"/>
      <c r="E68" s="165"/>
    </row>
    <row r="69" spans="1:5" ht="12.75">
      <c r="A69" s="155"/>
      <c r="B69" s="184"/>
      <c r="C69" s="186"/>
      <c r="D69" s="156"/>
      <c r="E69" s="157"/>
    </row>
    <row r="70" spans="1:5" ht="12.75">
      <c r="A70" s="167"/>
      <c r="B70" s="233"/>
      <c r="C70" s="187"/>
      <c r="D70" s="158"/>
      <c r="E70" s="163"/>
    </row>
    <row r="71" spans="1:5" ht="12.75">
      <c r="A71" s="150" t="s">
        <v>547</v>
      </c>
      <c r="B71" s="183">
        <v>25000</v>
      </c>
      <c r="C71" s="189"/>
      <c r="D71" s="168"/>
      <c r="E71" s="165"/>
    </row>
    <row r="72" spans="1:5" ht="12.75">
      <c r="A72" s="155"/>
      <c r="B72" s="184"/>
      <c r="C72" s="186"/>
      <c r="D72" s="156"/>
      <c r="E72" s="157"/>
    </row>
    <row r="73" spans="1:5" ht="12.75">
      <c r="A73" s="167"/>
      <c r="B73" s="233"/>
      <c r="C73" s="227"/>
      <c r="D73" s="146"/>
      <c r="E73" s="146"/>
    </row>
    <row r="74" spans="1:5" ht="12.75">
      <c r="A74" s="150" t="s">
        <v>546</v>
      </c>
      <c r="B74" s="183">
        <v>177</v>
      </c>
      <c r="C74" s="281"/>
      <c r="D74" s="168"/>
      <c r="E74" s="230"/>
    </row>
    <row r="75" spans="1:5" ht="12.75">
      <c r="A75" s="155"/>
      <c r="B75" s="184"/>
      <c r="C75" s="188"/>
      <c r="D75" s="229"/>
      <c r="E75" s="231"/>
    </row>
    <row r="76" spans="1:5" ht="12.75">
      <c r="A76" s="167"/>
      <c r="B76" s="227"/>
      <c r="C76" s="187"/>
      <c r="D76" s="158"/>
      <c r="E76" s="163"/>
    </row>
    <row r="77" spans="1:5" ht="12.75">
      <c r="A77" s="150" t="s">
        <v>543</v>
      </c>
      <c r="B77" s="185">
        <v>7.9</v>
      </c>
      <c r="C77" s="189"/>
      <c r="D77" s="168"/>
      <c r="E77" s="165"/>
    </row>
    <row r="78" spans="1:5" ht="12.75">
      <c r="A78" s="155"/>
      <c r="B78" s="186"/>
      <c r="C78" s="186"/>
      <c r="D78" s="156"/>
      <c r="E78" s="157"/>
    </row>
    <row r="79" spans="1:5" ht="12.75">
      <c r="A79" s="167"/>
      <c r="B79" s="233"/>
      <c r="C79" s="187"/>
      <c r="D79" s="158"/>
      <c r="E79" s="163"/>
    </row>
    <row r="80" spans="1:5" ht="12.75">
      <c r="A80" s="150" t="s">
        <v>544</v>
      </c>
      <c r="B80" s="183">
        <v>60</v>
      </c>
      <c r="C80" s="189"/>
      <c r="D80" s="168"/>
      <c r="E80" s="165"/>
    </row>
    <row r="81" spans="1:5" ht="12.75">
      <c r="A81" s="155"/>
      <c r="B81" s="184"/>
      <c r="C81" s="186"/>
      <c r="D81" s="156"/>
      <c r="E81" s="157"/>
    </row>
    <row r="82" spans="1:5" ht="12.75">
      <c r="A82" s="167"/>
      <c r="B82" s="233"/>
      <c r="C82" s="187"/>
      <c r="D82" s="158"/>
      <c r="E82" s="163"/>
    </row>
    <row r="83" spans="1:5" ht="12.75">
      <c r="A83" s="150" t="s">
        <v>545</v>
      </c>
      <c r="B83" s="183">
        <v>275000</v>
      </c>
      <c r="C83" s="281" t="s">
        <v>769</v>
      </c>
      <c r="D83" s="168" t="s">
        <v>767</v>
      </c>
      <c r="E83" s="165"/>
    </row>
    <row r="84" spans="1:5" ht="12.75">
      <c r="A84" s="150"/>
      <c r="B84" s="183"/>
      <c r="C84" s="189"/>
      <c r="D84" s="168"/>
      <c r="E84" s="165"/>
    </row>
    <row r="85" spans="1:5" ht="12.75">
      <c r="A85" s="155"/>
      <c r="B85" s="154">
        <f>B83+C83</f>
        <v>504000</v>
      </c>
      <c r="C85" s="155"/>
      <c r="D85" s="156"/>
      <c r="E85" s="157"/>
    </row>
    <row r="86" spans="1:5" ht="12.75">
      <c r="A86" s="167"/>
      <c r="B86" s="233"/>
      <c r="C86" s="227"/>
      <c r="D86" s="146"/>
      <c r="E86" s="147"/>
    </row>
    <row r="87" spans="1:5" ht="12.75">
      <c r="A87" s="150" t="s">
        <v>579</v>
      </c>
      <c r="B87" s="183">
        <v>50</v>
      </c>
      <c r="C87" s="189"/>
      <c r="D87" s="168"/>
      <c r="E87" s="165"/>
    </row>
    <row r="88" spans="1:5" ht="12.75">
      <c r="A88" s="155"/>
      <c r="B88" s="154"/>
      <c r="C88" s="155"/>
      <c r="D88" s="156"/>
      <c r="E88" s="157"/>
    </row>
    <row r="89" spans="1:5" ht="12.75">
      <c r="A89" s="167"/>
      <c r="B89" s="233"/>
      <c r="C89" s="227"/>
      <c r="D89" s="146"/>
      <c r="E89" s="147"/>
    </row>
    <row r="90" spans="1:5" ht="12.75">
      <c r="A90" s="150" t="s">
        <v>653</v>
      </c>
      <c r="B90" s="183">
        <v>165</v>
      </c>
      <c r="C90" s="281"/>
      <c r="D90" s="168"/>
      <c r="E90" s="165"/>
    </row>
    <row r="91" spans="1:5" ht="12.75">
      <c r="A91" s="155"/>
      <c r="B91" s="154"/>
      <c r="C91" s="155"/>
      <c r="D91" s="156"/>
      <c r="E91" s="157"/>
    </row>
    <row r="92" spans="1:5" ht="12.75">
      <c r="A92" s="167"/>
      <c r="B92" s="233"/>
      <c r="C92" s="227"/>
      <c r="D92" s="146"/>
      <c r="E92" s="147"/>
    </row>
    <row r="93" spans="1:5" ht="12.75">
      <c r="A93" s="150" t="s">
        <v>654</v>
      </c>
      <c r="B93" s="183">
        <v>1400</v>
      </c>
      <c r="C93" s="281"/>
      <c r="D93" s="168"/>
      <c r="E93" s="165"/>
    </row>
    <row r="94" spans="1:5" ht="12.75">
      <c r="A94" s="155"/>
      <c r="B94" s="154"/>
      <c r="C94" s="155"/>
      <c r="D94" s="156"/>
      <c r="E94" s="157"/>
    </row>
    <row r="95" spans="1:5" ht="12.75">
      <c r="A95" s="167"/>
      <c r="B95" s="233"/>
      <c r="C95" s="227"/>
      <c r="D95" s="146"/>
      <c r="E95" s="147"/>
    </row>
    <row r="96" spans="1:5" ht="12.75">
      <c r="A96" s="150" t="s">
        <v>731</v>
      </c>
      <c r="B96" s="183">
        <v>740</v>
      </c>
      <c r="C96" s="281"/>
      <c r="D96" s="168"/>
      <c r="E96" s="165"/>
    </row>
    <row r="97" spans="1:5" ht="12.75">
      <c r="A97" s="155"/>
      <c r="B97" s="154"/>
      <c r="C97" s="155"/>
      <c r="D97" s="156"/>
      <c r="E97" s="157"/>
    </row>
    <row r="98" spans="1:5" ht="12.75">
      <c r="A98" s="167"/>
      <c r="B98" s="233"/>
      <c r="C98" s="227"/>
      <c r="D98" s="146"/>
      <c r="E98" s="147"/>
    </row>
    <row r="99" spans="1:5" ht="12.75">
      <c r="A99" s="150" t="s">
        <v>732</v>
      </c>
      <c r="B99" s="183">
        <v>143</v>
      </c>
      <c r="C99" s="281"/>
      <c r="D99" s="168"/>
      <c r="E99" s="165"/>
    </row>
    <row r="100" spans="1:5" ht="12.75">
      <c r="A100" s="155"/>
      <c r="B100" s="154"/>
      <c r="C100" s="155"/>
      <c r="D100" s="156"/>
      <c r="E100" s="157"/>
    </row>
    <row r="101" spans="1:5" ht="12.75">
      <c r="A101" s="167"/>
      <c r="B101" s="233"/>
      <c r="C101" s="227"/>
      <c r="D101" s="146"/>
      <c r="E101" s="147"/>
    </row>
    <row r="102" spans="1:5" ht="12.75">
      <c r="A102" s="150" t="s">
        <v>735</v>
      </c>
      <c r="B102" s="344">
        <f>1225</f>
        <v>1225</v>
      </c>
      <c r="C102" s="183"/>
      <c r="D102" s="168"/>
      <c r="E102" s="165"/>
    </row>
    <row r="103" spans="1:5" ht="12.75">
      <c r="A103" s="155"/>
      <c r="B103" s="154"/>
      <c r="C103" s="155"/>
      <c r="D103" s="156"/>
      <c r="E103" s="157"/>
    </row>
    <row r="104" spans="1:5" ht="12.75">
      <c r="A104" s="167"/>
      <c r="B104" s="233"/>
      <c r="C104" s="227"/>
      <c r="D104" s="146"/>
      <c r="E104" s="147"/>
    </row>
    <row r="105" spans="1:5" ht="12.75">
      <c r="A105" s="150" t="s">
        <v>738</v>
      </c>
      <c r="B105" s="183">
        <v>139.42</v>
      </c>
      <c r="C105" s="281"/>
      <c r="D105" s="168"/>
      <c r="E105" s="165"/>
    </row>
    <row r="106" spans="1:5" ht="12.75">
      <c r="A106" s="155"/>
      <c r="B106" s="154"/>
      <c r="C106" s="155"/>
      <c r="D106" s="156"/>
      <c r="E106" s="157"/>
    </row>
    <row r="107" spans="1:5" ht="12.75">
      <c r="A107" s="167"/>
      <c r="B107" s="233"/>
      <c r="C107" s="227"/>
      <c r="D107" s="146"/>
      <c r="E107" s="147"/>
    </row>
    <row r="108" spans="1:5" ht="12.75">
      <c r="A108" s="150" t="s">
        <v>751</v>
      </c>
      <c r="B108" s="183">
        <v>60</v>
      </c>
      <c r="C108" s="281"/>
      <c r="D108" s="168"/>
      <c r="E108" s="165"/>
    </row>
    <row r="109" spans="1:5" ht="12.75">
      <c r="A109" s="155"/>
      <c r="B109" s="154"/>
      <c r="C109" s="155"/>
      <c r="D109" s="156"/>
      <c r="E109" s="157"/>
    </row>
    <row r="110" spans="1:5" ht="12.75">
      <c r="A110" s="167"/>
      <c r="B110" s="233"/>
      <c r="C110" s="227"/>
      <c r="D110" s="146"/>
      <c r="E110" s="147"/>
    </row>
    <row r="111" spans="1:5" ht="12.75">
      <c r="A111" s="150" t="s">
        <v>821</v>
      </c>
      <c r="B111" s="183">
        <v>100</v>
      </c>
      <c r="C111" s="281"/>
      <c r="D111" s="168"/>
      <c r="E111" s="165"/>
    </row>
    <row r="112" spans="1:5" ht="12.75">
      <c r="A112" s="155"/>
      <c r="B112" s="154"/>
      <c r="C112" s="155"/>
      <c r="D112" s="156"/>
      <c r="E112" s="157"/>
    </row>
  </sheetData>
  <sheetProtection/>
  <mergeCells count="3">
    <mergeCell ref="B3:C3"/>
    <mergeCell ref="D4:E4"/>
    <mergeCell ref="D37:E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zoomScalePageLayoutView="0" workbookViewId="0" topLeftCell="A28">
      <selection activeCell="B50" sqref="B50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777</v>
      </c>
      <c r="B1" s="121"/>
      <c r="C1" s="121"/>
    </row>
    <row r="2" ht="12.75">
      <c r="C2" s="121"/>
    </row>
    <row r="3" spans="1:3" ht="15">
      <c r="A3" s="123" t="s">
        <v>56</v>
      </c>
      <c r="B3" s="360">
        <f>'Gennaio ''13'!C37</f>
        <v>136.36000000000092</v>
      </c>
      <c r="C3" s="361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358" t="s">
        <v>5</v>
      </c>
      <c r="E4" s="358"/>
    </row>
    <row r="5" spans="1:5" ht="12.75">
      <c r="A5" s="125">
        <v>41306</v>
      </c>
      <c r="B5" s="171"/>
      <c r="C5" s="171"/>
      <c r="D5" s="336"/>
      <c r="E5" s="335"/>
    </row>
    <row r="6" spans="1:5" ht="12.75">
      <c r="A6" s="125">
        <v>41307</v>
      </c>
      <c r="B6" s="171"/>
      <c r="C6" s="171"/>
      <c r="D6" s="336"/>
      <c r="E6" s="335"/>
    </row>
    <row r="7" spans="1:5" ht="12.75">
      <c r="A7" s="125">
        <v>41308</v>
      </c>
      <c r="B7" s="171"/>
      <c r="C7" s="171"/>
      <c r="D7" s="336"/>
      <c r="E7" s="335"/>
    </row>
    <row r="8" spans="1:5" ht="12.75">
      <c r="A8" s="125">
        <v>41309</v>
      </c>
      <c r="B8" s="171"/>
      <c r="C8" s="171">
        <v>-8</v>
      </c>
      <c r="D8" s="337" t="s">
        <v>778</v>
      </c>
      <c r="E8" s="128"/>
    </row>
    <row r="9" spans="1:6" ht="12.75">
      <c r="A9" s="125">
        <v>41310</v>
      </c>
      <c r="B9" s="171"/>
      <c r="C9" s="171">
        <v>-10</v>
      </c>
      <c r="D9" s="179" t="s">
        <v>805</v>
      </c>
      <c r="E9" s="128"/>
      <c r="F9" s="129"/>
    </row>
    <row r="10" spans="1:6" ht="12.75">
      <c r="A10" s="125">
        <v>41311</v>
      </c>
      <c r="B10" s="171"/>
      <c r="C10" s="171">
        <v>-23.53</v>
      </c>
      <c r="D10" s="179" t="s">
        <v>804</v>
      </c>
      <c r="E10" s="128"/>
      <c r="F10" s="129"/>
    </row>
    <row r="11" spans="1:6" ht="12.75">
      <c r="A11" s="125">
        <v>41311</v>
      </c>
      <c r="B11" s="171"/>
      <c r="C11" s="171">
        <v>-79.88</v>
      </c>
      <c r="D11" s="179" t="s">
        <v>810</v>
      </c>
      <c r="E11" s="128"/>
      <c r="F11" s="129"/>
    </row>
    <row r="12" spans="1:6" ht="12.75">
      <c r="A12" s="125">
        <v>41312</v>
      </c>
      <c r="B12" s="171">
        <v>1500</v>
      </c>
      <c r="C12" s="171"/>
      <c r="D12" s="179" t="s">
        <v>106</v>
      </c>
      <c r="E12" s="128"/>
      <c r="F12" s="129"/>
    </row>
    <row r="13" spans="1:6" ht="12.75">
      <c r="A13" s="125">
        <v>41313</v>
      </c>
      <c r="B13" s="171"/>
      <c r="C13" s="190">
        <v>-119.9</v>
      </c>
      <c r="D13" s="179" t="s">
        <v>800</v>
      </c>
      <c r="E13" s="128"/>
      <c r="F13" s="129"/>
    </row>
    <row r="14" spans="1:6" ht="12.75">
      <c r="A14" s="125">
        <v>41314</v>
      </c>
      <c r="B14" s="171"/>
      <c r="C14" s="171"/>
      <c r="D14" s="179"/>
      <c r="E14" s="128"/>
      <c r="F14" s="129"/>
    </row>
    <row r="15" spans="1:6" ht="12.75">
      <c r="A15" s="125">
        <v>41315</v>
      </c>
      <c r="B15" s="171"/>
      <c r="C15" s="171"/>
      <c r="D15" s="179"/>
      <c r="E15" s="128"/>
      <c r="F15" s="129"/>
    </row>
    <row r="16" spans="1:6" ht="12.75">
      <c r="A16" s="125">
        <v>41316</v>
      </c>
      <c r="B16" s="171"/>
      <c r="C16" s="171"/>
      <c r="D16" s="179"/>
      <c r="E16" s="179"/>
      <c r="F16" s="129"/>
    </row>
    <row r="17" spans="1:6" ht="12.75">
      <c r="A17" s="125">
        <v>41317</v>
      </c>
      <c r="B17" s="171"/>
      <c r="C17" s="171">
        <v>-480</v>
      </c>
      <c r="D17" s="179" t="s">
        <v>801</v>
      </c>
      <c r="E17" s="179"/>
      <c r="F17" s="129"/>
    </row>
    <row r="18" spans="1:6" ht="12.75">
      <c r="A18" s="125">
        <v>41317</v>
      </c>
      <c r="B18" s="171"/>
      <c r="C18" s="171">
        <v>-528.7</v>
      </c>
      <c r="D18" s="179" t="s">
        <v>802</v>
      </c>
      <c r="E18" s="179"/>
      <c r="F18" s="129"/>
    </row>
    <row r="19" spans="1:6" ht="12.75">
      <c r="A19" s="125">
        <v>41318</v>
      </c>
      <c r="B19" s="171"/>
      <c r="C19" s="171">
        <v>-10</v>
      </c>
      <c r="D19" s="179" t="s">
        <v>817</v>
      </c>
      <c r="E19" s="179"/>
      <c r="F19" s="129"/>
    </row>
    <row r="20" spans="1:6" ht="12.75">
      <c r="A20" s="125">
        <v>41319</v>
      </c>
      <c r="B20" s="171"/>
      <c r="C20" s="171">
        <v>-143.8</v>
      </c>
      <c r="D20" s="179" t="s">
        <v>803</v>
      </c>
      <c r="E20" s="179"/>
      <c r="F20" s="129"/>
    </row>
    <row r="21" spans="1:6" ht="12.75">
      <c r="A21" s="125">
        <v>41319</v>
      </c>
      <c r="B21" s="171"/>
      <c r="C21" s="171">
        <v>-15</v>
      </c>
      <c r="D21" s="179" t="s">
        <v>814</v>
      </c>
      <c r="E21" s="179"/>
      <c r="F21" s="129"/>
    </row>
    <row r="22" spans="1:7" ht="12.75">
      <c r="A22" s="125">
        <v>41320</v>
      </c>
      <c r="B22" s="171"/>
      <c r="C22" s="171">
        <v>-15</v>
      </c>
      <c r="D22" s="179" t="s">
        <v>815</v>
      </c>
      <c r="E22" s="179"/>
      <c r="F22" s="129"/>
      <c r="G22" s="129"/>
    </row>
    <row r="23" spans="1:7" ht="12.75">
      <c r="A23" s="125">
        <v>41321</v>
      </c>
      <c r="B23" s="171"/>
      <c r="C23" s="171"/>
      <c r="D23" s="179"/>
      <c r="E23" s="179"/>
      <c r="F23" s="129"/>
      <c r="G23" s="129"/>
    </row>
    <row r="24" spans="1:7" ht="12.75">
      <c r="A24" s="125">
        <v>41322</v>
      </c>
      <c r="B24" s="171"/>
      <c r="C24" s="171"/>
      <c r="D24" s="179"/>
      <c r="E24" s="179"/>
      <c r="F24" s="129"/>
      <c r="G24" s="129"/>
    </row>
    <row r="25" spans="1:7" ht="12.75">
      <c r="A25" s="125">
        <v>41323</v>
      </c>
      <c r="B25" s="171"/>
      <c r="C25" s="171">
        <v>-12</v>
      </c>
      <c r="D25" s="179" t="s">
        <v>806</v>
      </c>
      <c r="E25" s="179"/>
      <c r="F25" s="129"/>
      <c r="G25" s="129"/>
    </row>
    <row r="26" spans="1:7" ht="12.75">
      <c r="A26" s="125">
        <v>41323</v>
      </c>
      <c r="B26" s="171"/>
      <c r="C26" s="171">
        <v>-10.17</v>
      </c>
      <c r="D26" s="179" t="s">
        <v>807</v>
      </c>
      <c r="E26" s="179"/>
      <c r="F26" s="129"/>
      <c r="G26" s="129"/>
    </row>
    <row r="27" spans="1:7" ht="12.75">
      <c r="A27" s="125">
        <v>41324</v>
      </c>
      <c r="B27" s="171"/>
      <c r="C27" s="171"/>
      <c r="D27" s="179"/>
      <c r="E27" s="179"/>
      <c r="F27" s="129"/>
      <c r="G27" s="129"/>
    </row>
    <row r="28" spans="1:7" ht="12.75">
      <c r="A28" s="125">
        <v>41325</v>
      </c>
      <c r="B28" s="171"/>
      <c r="C28" s="171"/>
      <c r="D28" s="179"/>
      <c r="E28" s="179"/>
      <c r="F28" s="129"/>
      <c r="G28" s="129"/>
    </row>
    <row r="29" spans="1:7" ht="12.75">
      <c r="A29" s="125">
        <v>41326</v>
      </c>
      <c r="B29" s="171"/>
      <c r="C29" s="171"/>
      <c r="D29" s="179"/>
      <c r="E29" s="179"/>
      <c r="F29" s="129"/>
      <c r="G29" s="129"/>
    </row>
    <row r="30" spans="1:7" ht="12.75">
      <c r="A30" s="125">
        <v>41327</v>
      </c>
      <c r="B30" s="171"/>
      <c r="C30" s="171"/>
      <c r="D30" s="179"/>
      <c r="E30" s="336"/>
      <c r="F30" s="129"/>
      <c r="G30" s="129"/>
    </row>
    <row r="31" spans="1:7" ht="12.75">
      <c r="A31" s="125">
        <v>41328</v>
      </c>
      <c r="B31" s="171"/>
      <c r="C31" s="171"/>
      <c r="D31" s="179"/>
      <c r="E31" s="336"/>
      <c r="F31" s="129"/>
      <c r="G31" s="129"/>
    </row>
    <row r="32" spans="1:7" ht="12.75">
      <c r="A32" s="125">
        <v>41329</v>
      </c>
      <c r="B32" s="171"/>
      <c r="C32" s="171"/>
      <c r="D32" s="179"/>
      <c r="E32" s="336"/>
      <c r="F32" s="129"/>
      <c r="G32" s="129"/>
    </row>
    <row r="33" spans="1:7" ht="12.75">
      <c r="A33" s="125">
        <v>41330</v>
      </c>
      <c r="B33" s="171"/>
      <c r="C33" s="171"/>
      <c r="D33" s="179"/>
      <c r="E33" s="336"/>
      <c r="F33" s="129"/>
      <c r="G33" s="129"/>
    </row>
    <row r="34" spans="1:7" ht="12.75">
      <c r="A34" s="125">
        <v>41331</v>
      </c>
      <c r="C34" s="171">
        <v>-340.7</v>
      </c>
      <c r="D34" s="179" t="s">
        <v>808</v>
      </c>
      <c r="E34" s="336"/>
      <c r="F34" s="129"/>
      <c r="G34" s="129"/>
    </row>
    <row r="35" spans="1:7" ht="12.75">
      <c r="A35" s="125">
        <v>41331</v>
      </c>
      <c r="B35" s="171">
        <v>1500</v>
      </c>
      <c r="C35" s="171"/>
      <c r="D35" s="179" t="s">
        <v>106</v>
      </c>
      <c r="E35" s="342"/>
      <c r="F35" s="129"/>
      <c r="G35" s="129"/>
    </row>
    <row r="36" spans="1:7" ht="12.75">
      <c r="A36" s="125">
        <v>41332</v>
      </c>
      <c r="B36" s="171"/>
      <c r="C36" s="171"/>
      <c r="D36" s="179"/>
      <c r="E36" s="336"/>
      <c r="F36" s="129"/>
      <c r="G36" s="129"/>
    </row>
    <row r="37" spans="1:7" ht="12.75">
      <c r="A37" s="125">
        <v>41333</v>
      </c>
      <c r="B37" s="171"/>
      <c r="C37" s="171">
        <v>-318.9</v>
      </c>
      <c r="D37" s="179" t="s">
        <v>809</v>
      </c>
      <c r="E37" s="336"/>
      <c r="F37" s="129"/>
      <c r="G37" s="129"/>
    </row>
    <row r="38" spans="1:5" ht="15">
      <c r="A38" s="124" t="s">
        <v>57</v>
      </c>
      <c r="B38" s="173"/>
      <c r="C38" s="173">
        <f>B3+SUM(C5:C37)+B12+B35</f>
        <v>1020.7800000000011</v>
      </c>
      <c r="D38" s="359"/>
      <c r="E38" s="359"/>
    </row>
    <row r="39" spans="5:8" ht="12.75">
      <c r="E39" s="237"/>
      <c r="H39" s="134"/>
    </row>
    <row r="40" spans="3:8" s="132" customFormat="1" ht="12.75">
      <c r="C40" s="235"/>
      <c r="D40" s="213"/>
      <c r="E40" s="338"/>
      <c r="H40" s="238"/>
    </row>
    <row r="41" spans="2:5" s="132" customFormat="1" ht="12.75">
      <c r="B41" s="239"/>
      <c r="C41" s="240"/>
      <c r="D41" s="213"/>
      <c r="E41" s="339"/>
    </row>
    <row r="42" spans="1:4" s="132" customFormat="1" ht="12.75">
      <c r="A42" s="241"/>
      <c r="B42" s="241"/>
      <c r="D42" s="238"/>
    </row>
    <row r="43" spans="5:8" ht="12.75">
      <c r="E43" s="129"/>
      <c r="F43" s="129"/>
      <c r="H43" s="129"/>
    </row>
    <row r="44" spans="5:8" ht="12.75">
      <c r="E44" s="138"/>
      <c r="H44" s="129"/>
    </row>
    <row r="45" spans="1:8" ht="12.75">
      <c r="A45" s="139" t="s">
        <v>168</v>
      </c>
      <c r="B45" s="140" t="s">
        <v>534</v>
      </c>
      <c r="C45" s="141" t="s">
        <v>535</v>
      </c>
      <c r="D45" s="142" t="s">
        <v>526</v>
      </c>
      <c r="E45" s="142" t="s">
        <v>527</v>
      </c>
      <c r="G45" s="134"/>
      <c r="H45" s="134"/>
    </row>
    <row r="46" spans="1:8" ht="12.75">
      <c r="A46" s="143"/>
      <c r="B46" s="144"/>
      <c r="C46" s="145"/>
      <c r="D46" s="146"/>
      <c r="E46" s="147"/>
      <c r="G46" s="134"/>
      <c r="H46" s="148"/>
    </row>
    <row r="47" spans="1:8" ht="12.75">
      <c r="A47" s="149" t="s">
        <v>555</v>
      </c>
      <c r="B47" s="183">
        <v>340</v>
      </c>
      <c r="C47" s="185">
        <v>170</v>
      </c>
      <c r="D47" s="151" t="s">
        <v>793</v>
      </c>
      <c r="E47" s="152"/>
      <c r="H47" s="134"/>
    </row>
    <row r="48" spans="1:8" ht="12.75">
      <c r="A48" s="149"/>
      <c r="B48" s="183"/>
      <c r="C48" s="185"/>
      <c r="D48" s="151"/>
      <c r="E48" s="152"/>
      <c r="H48" s="134"/>
    </row>
    <row r="49" spans="1:8" ht="12.75">
      <c r="A49" s="153"/>
      <c r="B49" s="184">
        <f>B47+C47</f>
        <v>510</v>
      </c>
      <c r="C49" s="186"/>
      <c r="D49" s="156"/>
      <c r="E49" s="157"/>
      <c r="H49" s="134"/>
    </row>
    <row r="50" spans="1:5" ht="12" customHeight="1">
      <c r="A50" s="149"/>
      <c r="B50" s="187"/>
      <c r="C50" s="187"/>
      <c r="D50" s="158"/>
      <c r="E50" s="146"/>
    </row>
    <row r="51" spans="1:5" ht="11.25" customHeight="1">
      <c r="A51" s="149" t="s">
        <v>554</v>
      </c>
      <c r="B51" s="185">
        <v>13</v>
      </c>
      <c r="C51" s="185">
        <v>43.6</v>
      </c>
      <c r="D51" s="168" t="s">
        <v>799</v>
      </c>
      <c r="E51" s="159"/>
    </row>
    <row r="52" spans="1:5" ht="11.25" customHeight="1">
      <c r="A52" s="149"/>
      <c r="B52" s="185"/>
      <c r="C52" s="185"/>
      <c r="D52" s="168"/>
      <c r="E52" s="340"/>
    </row>
    <row r="53" spans="1:6" ht="12" customHeight="1">
      <c r="A53" s="149"/>
      <c r="B53" s="185">
        <f>B51+C51</f>
        <v>56.6</v>
      </c>
      <c r="C53" s="185"/>
      <c r="D53" s="151"/>
      <c r="E53" s="152"/>
      <c r="F53" s="162"/>
    </row>
    <row r="54" spans="1:5" ht="12.75">
      <c r="A54" s="226"/>
      <c r="B54" s="233"/>
      <c r="C54" s="227"/>
      <c r="D54" s="146"/>
      <c r="E54" s="147"/>
    </row>
    <row r="55" spans="1:5" ht="12.75">
      <c r="A55" s="149" t="s">
        <v>553</v>
      </c>
      <c r="B55" s="183">
        <v>35.9</v>
      </c>
      <c r="C55" s="185"/>
      <c r="D55" s="164"/>
      <c r="E55" s="152"/>
    </row>
    <row r="56" spans="1:5" ht="12.75">
      <c r="A56" s="160"/>
      <c r="B56" s="232"/>
      <c r="C56" s="188"/>
      <c r="D56" s="156"/>
      <c r="E56" s="157"/>
    </row>
    <row r="57" spans="1:5" ht="12.75">
      <c r="A57" s="226"/>
      <c r="B57" s="233"/>
      <c r="C57" s="227"/>
      <c r="D57" s="146"/>
      <c r="E57" s="147"/>
    </row>
    <row r="58" spans="1:5" ht="12.75">
      <c r="A58" s="150" t="s">
        <v>549</v>
      </c>
      <c r="B58" s="183">
        <v>40</v>
      </c>
      <c r="C58" s="281"/>
      <c r="D58" s="168"/>
      <c r="E58" s="165"/>
    </row>
    <row r="59" spans="1:5" ht="12.75">
      <c r="A59" s="153"/>
      <c r="B59" s="184"/>
      <c r="C59" s="186"/>
      <c r="D59" s="156"/>
      <c r="E59" s="228"/>
    </row>
    <row r="60" spans="1:5" ht="12.75">
      <c r="A60" s="149"/>
      <c r="B60" s="183"/>
      <c r="C60" s="187"/>
      <c r="D60" s="158"/>
      <c r="E60" s="163"/>
    </row>
    <row r="61" spans="1:5" ht="12.75">
      <c r="A61" s="149" t="s">
        <v>552</v>
      </c>
      <c r="B61" s="183">
        <v>170</v>
      </c>
      <c r="C61" s="185"/>
      <c r="D61" s="151"/>
      <c r="E61" s="152"/>
    </row>
    <row r="62" spans="1:5" ht="12.75">
      <c r="A62" s="160"/>
      <c r="B62" s="184"/>
      <c r="C62" s="186"/>
      <c r="D62" s="156"/>
      <c r="E62" s="157"/>
    </row>
    <row r="63" spans="1:5" ht="12.75">
      <c r="A63" s="226"/>
      <c r="B63" s="233"/>
      <c r="C63" s="227"/>
      <c r="D63" s="146"/>
      <c r="E63" s="163"/>
    </row>
    <row r="64" spans="1:5" ht="12.75">
      <c r="A64" s="149" t="s">
        <v>551</v>
      </c>
      <c r="B64" s="183">
        <v>1751</v>
      </c>
      <c r="C64" s="281" t="s">
        <v>786</v>
      </c>
      <c r="D64" s="151" t="s">
        <v>787</v>
      </c>
      <c r="E64" s="165"/>
    </row>
    <row r="65" spans="1:5" ht="12.75">
      <c r="A65" s="149"/>
      <c r="B65" s="183"/>
      <c r="C65" s="281"/>
      <c r="D65" s="151"/>
      <c r="E65" s="165"/>
    </row>
    <row r="66" spans="1:5" ht="12.75">
      <c r="A66" s="153"/>
      <c r="B66" s="184">
        <f>B64+C64</f>
        <v>2051</v>
      </c>
      <c r="C66" s="186"/>
      <c r="D66" s="156"/>
      <c r="E66" s="165"/>
    </row>
    <row r="67" spans="1:5" ht="12.75">
      <c r="A67" s="149"/>
      <c r="B67" s="183"/>
      <c r="C67" s="187"/>
      <c r="D67" s="158"/>
      <c r="E67" s="146"/>
    </row>
    <row r="68" spans="1:6" ht="12.75">
      <c r="A68" s="149" t="s">
        <v>550</v>
      </c>
      <c r="B68" s="183">
        <v>119.47</v>
      </c>
      <c r="C68" s="281" t="s">
        <v>779</v>
      </c>
      <c r="D68" s="168" t="s">
        <v>780</v>
      </c>
      <c r="E68" s="166"/>
      <c r="F68" s="162"/>
    </row>
    <row r="69" spans="1:6" ht="12.75">
      <c r="A69" s="149"/>
      <c r="B69" s="183"/>
      <c r="C69" s="281" t="s">
        <v>782</v>
      </c>
      <c r="D69" s="168" t="s">
        <v>781</v>
      </c>
      <c r="E69" s="166"/>
      <c r="F69" s="162"/>
    </row>
    <row r="70" spans="1:5" ht="12.75">
      <c r="A70" s="160"/>
      <c r="B70" s="184">
        <f>B68+C68+C69</f>
        <v>252.97</v>
      </c>
      <c r="C70" s="188"/>
      <c r="D70" s="156"/>
      <c r="E70" s="156"/>
    </row>
    <row r="71" spans="1:5" ht="12.75">
      <c r="A71" s="167"/>
      <c r="B71" s="233"/>
      <c r="C71" s="281"/>
      <c r="D71" s="158"/>
      <c r="E71" s="163"/>
    </row>
    <row r="72" spans="1:5" ht="12.75">
      <c r="A72" s="150" t="s">
        <v>548</v>
      </c>
      <c r="B72" s="183">
        <v>44</v>
      </c>
      <c r="C72" s="281" t="s">
        <v>770</v>
      </c>
      <c r="D72" s="168" t="s">
        <v>748</v>
      </c>
      <c r="E72" s="165"/>
    </row>
    <row r="73" spans="1:5" ht="12.75">
      <c r="A73" s="150"/>
      <c r="B73" s="183"/>
      <c r="C73" s="281"/>
      <c r="D73" s="168"/>
      <c r="E73" s="165"/>
    </row>
    <row r="74" spans="1:5" ht="12.75">
      <c r="A74" s="155"/>
      <c r="B74" s="184">
        <f>B72+C72</f>
        <v>74</v>
      </c>
      <c r="C74" s="186"/>
      <c r="D74" s="156"/>
      <c r="E74" s="157"/>
    </row>
    <row r="75" spans="1:5" ht="12.75">
      <c r="A75" s="167"/>
      <c r="B75" s="233"/>
      <c r="C75" s="187"/>
      <c r="D75" s="158"/>
      <c r="E75" s="163"/>
    </row>
    <row r="76" spans="1:5" ht="12.75">
      <c r="A76" s="150" t="s">
        <v>547</v>
      </c>
      <c r="B76" s="183">
        <v>25000</v>
      </c>
      <c r="C76" s="189"/>
      <c r="D76" s="168"/>
      <c r="E76" s="165"/>
    </row>
    <row r="77" spans="1:5" ht="12.75">
      <c r="A77" s="155"/>
      <c r="B77" s="184"/>
      <c r="C77" s="186"/>
      <c r="D77" s="156"/>
      <c r="E77" s="157"/>
    </row>
    <row r="78" spans="1:5" ht="12.75">
      <c r="A78" s="167"/>
      <c r="B78" s="233"/>
      <c r="C78" s="227"/>
      <c r="D78" s="146"/>
      <c r="E78" s="146"/>
    </row>
    <row r="79" spans="1:5" ht="12.75">
      <c r="A79" s="150" t="s">
        <v>546</v>
      </c>
      <c r="B79" s="183">
        <v>177</v>
      </c>
      <c r="C79" s="281" t="s">
        <v>823</v>
      </c>
      <c r="D79" s="168" t="s">
        <v>793</v>
      </c>
      <c r="E79" s="230"/>
    </row>
    <row r="80" spans="1:5" ht="12.75">
      <c r="A80" s="150"/>
      <c r="B80" s="183"/>
      <c r="C80" s="281"/>
      <c r="D80" s="168"/>
      <c r="E80" s="230"/>
    </row>
    <row r="81" spans="1:5" ht="12.75">
      <c r="A81" s="155"/>
      <c r="B81" s="184">
        <f>B79+C79</f>
        <v>259.5</v>
      </c>
      <c r="C81" s="188"/>
      <c r="D81" s="229"/>
      <c r="E81" s="231"/>
    </row>
    <row r="82" spans="1:5" ht="12.75">
      <c r="A82" s="167"/>
      <c r="B82" s="227"/>
      <c r="C82" s="187"/>
      <c r="D82" s="158"/>
      <c r="E82" s="163"/>
    </row>
    <row r="83" spans="1:5" ht="12.75">
      <c r="A83" s="150" t="s">
        <v>543</v>
      </c>
      <c r="B83" s="185">
        <v>7.9</v>
      </c>
      <c r="C83" s="189"/>
      <c r="D83" s="168"/>
      <c r="E83" s="165"/>
    </row>
    <row r="84" spans="1:5" ht="12.75">
      <c r="A84" s="155"/>
      <c r="B84" s="186"/>
      <c r="C84" s="186"/>
      <c r="D84" s="156"/>
      <c r="E84" s="157"/>
    </row>
    <row r="85" spans="1:5" ht="12.75">
      <c r="A85" s="167"/>
      <c r="B85" s="233"/>
      <c r="C85" s="187"/>
      <c r="D85" s="158"/>
      <c r="E85" s="163"/>
    </row>
    <row r="86" spans="1:5" ht="12.75">
      <c r="A86" s="150" t="s">
        <v>544</v>
      </c>
      <c r="B86" s="183">
        <v>60</v>
      </c>
      <c r="C86" s="189"/>
      <c r="D86" s="168"/>
      <c r="E86" s="165"/>
    </row>
    <row r="87" spans="1:5" ht="12.75">
      <c r="A87" s="155"/>
      <c r="B87" s="184"/>
      <c r="C87" s="186"/>
      <c r="D87" s="156"/>
      <c r="E87" s="157"/>
    </row>
    <row r="88" spans="1:5" ht="12.75">
      <c r="A88" s="167"/>
      <c r="B88" s="233"/>
      <c r="C88" s="187"/>
      <c r="D88" s="158"/>
      <c r="E88" s="163"/>
    </row>
    <row r="89" spans="1:5" ht="12.75">
      <c r="A89" s="150" t="s">
        <v>545</v>
      </c>
      <c r="B89" s="183">
        <v>275000</v>
      </c>
      <c r="C89" s="281" t="s">
        <v>769</v>
      </c>
      <c r="D89" s="168" t="s">
        <v>767</v>
      </c>
      <c r="E89" s="165"/>
    </row>
    <row r="90" spans="1:5" ht="12.75">
      <c r="A90" s="150"/>
      <c r="B90" s="183"/>
      <c r="C90" s="189"/>
      <c r="D90" s="168"/>
      <c r="E90" s="165"/>
    </row>
    <row r="91" spans="1:5" ht="12.75">
      <c r="A91" s="155"/>
      <c r="B91" s="154">
        <f>B89+C89</f>
        <v>504000</v>
      </c>
      <c r="C91" s="155"/>
      <c r="D91" s="156"/>
      <c r="E91" s="157"/>
    </row>
    <row r="92" spans="1:5" ht="12.75">
      <c r="A92" s="167"/>
      <c r="B92" s="233"/>
      <c r="C92" s="227"/>
      <c r="D92" s="146"/>
      <c r="E92" s="147"/>
    </row>
    <row r="93" spans="1:5" ht="12.75">
      <c r="A93" s="150" t="s">
        <v>579</v>
      </c>
      <c r="B93" s="183">
        <v>50</v>
      </c>
      <c r="C93" s="189"/>
      <c r="D93" s="168"/>
      <c r="E93" s="165"/>
    </row>
    <row r="94" spans="1:5" ht="12.75">
      <c r="A94" s="155"/>
      <c r="B94" s="154"/>
      <c r="C94" s="155"/>
      <c r="D94" s="156"/>
      <c r="E94" s="157"/>
    </row>
    <row r="95" spans="1:5" ht="12.75">
      <c r="A95" s="167"/>
      <c r="B95" s="233"/>
      <c r="C95" s="227"/>
      <c r="D95" s="146"/>
      <c r="E95" s="147"/>
    </row>
    <row r="96" spans="1:5" ht="12.75">
      <c r="A96" s="150" t="s">
        <v>653</v>
      </c>
      <c r="B96" s="183">
        <v>165</v>
      </c>
      <c r="C96" s="281"/>
      <c r="D96" s="168"/>
      <c r="E96" s="165"/>
    </row>
    <row r="97" spans="1:5" ht="12.75">
      <c r="A97" s="155"/>
      <c r="B97" s="154"/>
      <c r="C97" s="155"/>
      <c r="D97" s="156"/>
      <c r="E97" s="157"/>
    </row>
    <row r="98" spans="1:5" ht="12.75">
      <c r="A98" s="167"/>
      <c r="B98" s="233"/>
      <c r="C98" s="227"/>
      <c r="D98" s="146"/>
      <c r="E98" s="147"/>
    </row>
    <row r="99" spans="1:5" ht="12.75">
      <c r="A99" s="150" t="s">
        <v>654</v>
      </c>
      <c r="B99" s="183">
        <v>1400</v>
      </c>
      <c r="C99" s="281"/>
      <c r="D99" s="168"/>
      <c r="E99" s="165"/>
    </row>
    <row r="100" spans="1:5" ht="12.75">
      <c r="A100" s="155"/>
      <c r="B100" s="154"/>
      <c r="C100" s="155"/>
      <c r="D100" s="156"/>
      <c r="E100" s="157"/>
    </row>
    <row r="101" spans="1:5" ht="12.75">
      <c r="A101" s="167"/>
      <c r="B101" s="233"/>
      <c r="C101" s="227"/>
      <c r="D101" s="146"/>
      <c r="E101" s="147"/>
    </row>
    <row r="102" spans="1:5" ht="12.75">
      <c r="A102" s="150" t="s">
        <v>731</v>
      </c>
      <c r="B102" s="183">
        <v>740</v>
      </c>
      <c r="C102" s="281"/>
      <c r="D102" s="168"/>
      <c r="E102" s="165"/>
    </row>
    <row r="103" spans="1:5" ht="12.75">
      <c r="A103" s="155"/>
      <c r="B103" s="154"/>
      <c r="C103" s="155"/>
      <c r="D103" s="156"/>
      <c r="E103" s="157"/>
    </row>
    <row r="104" spans="1:5" ht="12.75">
      <c r="A104" s="167"/>
      <c r="B104" s="233"/>
      <c r="C104" s="227"/>
      <c r="D104" s="146"/>
      <c r="E104" s="147"/>
    </row>
    <row r="105" spans="1:5" ht="12.75">
      <c r="A105" s="150" t="s">
        <v>732</v>
      </c>
      <c r="B105" s="183">
        <v>143</v>
      </c>
      <c r="C105" s="281"/>
      <c r="D105" s="168"/>
      <c r="E105" s="165"/>
    </row>
    <row r="106" spans="1:5" ht="12.75">
      <c r="A106" s="155"/>
      <c r="B106" s="154"/>
      <c r="C106" s="155"/>
      <c r="D106" s="156"/>
      <c r="E106" s="157"/>
    </row>
    <row r="107" spans="1:5" ht="12.75">
      <c r="A107" s="167"/>
      <c r="B107" s="233"/>
      <c r="C107" s="227"/>
      <c r="D107" s="146"/>
      <c r="E107" s="147"/>
    </row>
    <row r="108" spans="1:5" ht="12.75">
      <c r="A108" s="150" t="s">
        <v>735</v>
      </c>
      <c r="B108" s="183">
        <v>725</v>
      </c>
      <c r="C108" s="183">
        <v>500</v>
      </c>
      <c r="D108" s="168" t="s">
        <v>768</v>
      </c>
      <c r="E108" s="165"/>
    </row>
    <row r="109" spans="1:5" ht="12.75">
      <c r="A109" s="150"/>
      <c r="B109" s="183"/>
      <c r="C109" s="281"/>
      <c r="D109" s="168"/>
      <c r="E109" s="165"/>
    </row>
    <row r="110" spans="1:5" ht="12.75">
      <c r="A110" s="155"/>
      <c r="B110" s="154">
        <f>B108+C108</f>
        <v>1225</v>
      </c>
      <c r="C110" s="155"/>
      <c r="D110" s="156"/>
      <c r="E110" s="157"/>
    </row>
    <row r="111" spans="1:5" ht="12.75">
      <c r="A111" s="167"/>
      <c r="B111" s="233"/>
      <c r="C111" s="227"/>
      <c r="D111" s="146"/>
      <c r="E111" s="147"/>
    </row>
    <row r="112" spans="1:5" ht="12.75">
      <c r="A112" s="150" t="s">
        <v>738</v>
      </c>
      <c r="B112" s="183">
        <v>139.42</v>
      </c>
      <c r="C112" s="281"/>
      <c r="D112" s="168"/>
      <c r="E112" s="165"/>
    </row>
    <row r="113" spans="1:5" ht="12.75">
      <c r="A113" s="155"/>
      <c r="B113" s="154"/>
      <c r="C113" s="155"/>
      <c r="D113" s="156"/>
      <c r="E113" s="157"/>
    </row>
    <row r="114" spans="1:5" ht="12.75">
      <c r="A114" s="167"/>
      <c r="B114" s="233"/>
      <c r="C114" s="227"/>
      <c r="D114" s="146"/>
      <c r="E114" s="147"/>
    </row>
    <row r="115" spans="1:5" ht="12.75">
      <c r="A115" s="150" t="s">
        <v>751</v>
      </c>
      <c r="B115" s="183" t="str">
        <f>C115</f>
        <v>60,00</v>
      </c>
      <c r="C115" s="281" t="s">
        <v>772</v>
      </c>
      <c r="D115" s="168" t="s">
        <v>748</v>
      </c>
      <c r="E115" s="165"/>
    </row>
    <row r="116" spans="1:5" ht="12.75">
      <c r="A116" s="155"/>
      <c r="B116" s="154"/>
      <c r="C116" s="155"/>
      <c r="D116" s="156"/>
      <c r="E116" s="157"/>
    </row>
    <row r="117" spans="1:5" ht="12.75">
      <c r="A117" s="167"/>
      <c r="B117" s="233"/>
      <c r="C117" s="227"/>
      <c r="D117" s="146"/>
      <c r="E117" s="147"/>
    </row>
    <row r="118" spans="1:5" ht="12.75">
      <c r="A118" s="150" t="s">
        <v>821</v>
      </c>
      <c r="B118" s="183">
        <v>100</v>
      </c>
      <c r="C118" s="281"/>
      <c r="D118" s="168"/>
      <c r="E118" s="165"/>
    </row>
    <row r="119" spans="1:5" ht="12.75">
      <c r="A119" s="155"/>
      <c r="B119" s="154"/>
      <c r="C119" s="155"/>
      <c r="D119" s="156"/>
      <c r="E119" s="157"/>
    </row>
    <row r="120" spans="1:5" ht="12.75">
      <c r="A120" s="167"/>
      <c r="B120" s="233"/>
      <c r="C120" s="227"/>
      <c r="D120" s="146"/>
      <c r="E120" s="147"/>
    </row>
    <row r="121" spans="1:5" ht="12.75">
      <c r="A121" s="150" t="s">
        <v>783</v>
      </c>
      <c r="B121" s="183">
        <v>0</v>
      </c>
      <c r="C121" s="281" t="s">
        <v>784</v>
      </c>
      <c r="D121" s="168" t="s">
        <v>785</v>
      </c>
      <c r="E121" s="165"/>
    </row>
    <row r="122" spans="1:5" ht="12.75">
      <c r="A122" s="150"/>
      <c r="B122" s="183"/>
      <c r="C122" s="281"/>
      <c r="D122" s="168"/>
      <c r="E122" s="165"/>
    </row>
    <row r="123" spans="1:5" ht="12.75">
      <c r="A123" s="155"/>
      <c r="B123" s="184">
        <f>B121+C121</f>
        <v>2.5</v>
      </c>
      <c r="C123" s="155"/>
      <c r="D123" s="156"/>
      <c r="E123" s="157"/>
    </row>
    <row r="124" spans="1:5" ht="12.75">
      <c r="A124" s="167"/>
      <c r="B124" s="233"/>
      <c r="C124" s="227"/>
      <c r="D124" s="146"/>
      <c r="E124" s="147"/>
    </row>
    <row r="125" spans="1:5" ht="12.75">
      <c r="A125" s="150" t="s">
        <v>788</v>
      </c>
      <c r="B125" s="183">
        <v>0</v>
      </c>
      <c r="C125" s="281" t="s">
        <v>789</v>
      </c>
      <c r="D125" s="168" t="s">
        <v>785</v>
      </c>
      <c r="E125" s="165"/>
    </row>
    <row r="126" spans="1:5" ht="12.75">
      <c r="A126" s="150"/>
      <c r="B126" s="183"/>
      <c r="C126" s="281" t="s">
        <v>798</v>
      </c>
      <c r="D126" s="168" t="s">
        <v>799</v>
      </c>
      <c r="E126" s="165"/>
    </row>
    <row r="127" spans="1:5" ht="12.75">
      <c r="A127" s="155"/>
      <c r="B127" s="184">
        <f>B125+C125+C126</f>
        <v>323</v>
      </c>
      <c r="C127" s="155"/>
      <c r="D127" s="156"/>
      <c r="E127" s="157"/>
    </row>
    <row r="128" spans="1:5" ht="12.75">
      <c r="A128" s="167"/>
      <c r="B128" s="233"/>
      <c r="C128" s="227"/>
      <c r="D128" s="146"/>
      <c r="E128" s="147"/>
    </row>
    <row r="129" spans="1:5" ht="12.75">
      <c r="A129" s="150" t="s">
        <v>790</v>
      </c>
      <c r="B129" s="183">
        <v>0</v>
      </c>
      <c r="C129" s="281" t="s">
        <v>791</v>
      </c>
      <c r="D129" s="168" t="s">
        <v>792</v>
      </c>
      <c r="E129" s="165"/>
    </row>
    <row r="130" spans="1:5" ht="12.75">
      <c r="A130" s="150"/>
      <c r="B130" s="183"/>
      <c r="C130" s="281"/>
      <c r="D130" s="168"/>
      <c r="E130" s="165"/>
    </row>
    <row r="131" spans="1:5" ht="12.75">
      <c r="A131" s="155"/>
      <c r="B131" s="184">
        <f>B129+C129</f>
        <v>223</v>
      </c>
      <c r="C131" s="155"/>
      <c r="D131" s="156"/>
      <c r="E131" s="157"/>
    </row>
    <row r="132" spans="1:5" ht="12.75">
      <c r="A132" s="167"/>
      <c r="B132" s="233"/>
      <c r="C132" s="227"/>
      <c r="D132" s="146"/>
      <c r="E132" s="147"/>
    </row>
    <row r="133" spans="1:5" ht="12.75">
      <c r="A133" s="150" t="s">
        <v>794</v>
      </c>
      <c r="B133" s="183">
        <v>0</v>
      </c>
      <c r="C133" s="281" t="s">
        <v>795</v>
      </c>
      <c r="D133" s="168" t="s">
        <v>796</v>
      </c>
      <c r="E133" s="165"/>
    </row>
    <row r="134" spans="1:5" ht="12.75">
      <c r="A134" s="150"/>
      <c r="B134" s="183"/>
      <c r="C134" s="281"/>
      <c r="D134" s="168"/>
      <c r="E134" s="165"/>
    </row>
    <row r="135" spans="1:5" ht="12.75">
      <c r="A135" s="155"/>
      <c r="B135" s="184">
        <f>B133+C133</f>
        <v>201</v>
      </c>
      <c r="C135" s="155"/>
      <c r="D135" s="156"/>
      <c r="E135" s="157"/>
    </row>
  </sheetData>
  <sheetProtection/>
  <mergeCells count="3">
    <mergeCell ref="B3:C3"/>
    <mergeCell ref="D4:E4"/>
    <mergeCell ref="D38:E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28.7109375" style="122" customWidth="1"/>
    <col min="2" max="2" width="14.57421875" style="122" customWidth="1"/>
    <col min="3" max="3" width="18.421875" style="122" customWidth="1"/>
    <col min="4" max="4" width="96.28125" style="122" bestFit="1" customWidth="1"/>
    <col min="5" max="5" width="34.00390625" style="122" customWidth="1"/>
    <col min="6" max="6" width="19.140625" style="122" customWidth="1"/>
    <col min="7" max="7" width="9.140625" style="122" customWidth="1"/>
    <col min="8" max="8" width="10.00390625" style="122" bestFit="1" customWidth="1"/>
    <col min="9" max="9" width="9.140625" style="122" customWidth="1"/>
    <col min="10" max="10" width="26.421875" style="122" bestFit="1" customWidth="1"/>
    <col min="11" max="16384" width="9.140625" style="122" customWidth="1"/>
  </cols>
  <sheetData>
    <row r="1" spans="1:3" ht="12.75">
      <c r="A1" s="120" t="s">
        <v>811</v>
      </c>
      <c r="B1" s="121"/>
      <c r="C1" s="121"/>
    </row>
    <row r="2" ht="12.75">
      <c r="C2" s="121"/>
    </row>
    <row r="3" spans="1:3" ht="15">
      <c r="A3" s="123" t="s">
        <v>56</v>
      </c>
      <c r="B3" s="360">
        <f>'Febbraio ''13'!C38</f>
        <v>1020.7800000000011</v>
      </c>
      <c r="C3" s="361" t="e">
        <f>+#REF!-56</f>
        <v>#REF!</v>
      </c>
    </row>
    <row r="4" spans="1:5" ht="12.75">
      <c r="A4" s="124" t="s">
        <v>1</v>
      </c>
      <c r="B4" s="124" t="s">
        <v>2</v>
      </c>
      <c r="C4" s="124" t="s">
        <v>3</v>
      </c>
      <c r="D4" s="358" t="s">
        <v>5</v>
      </c>
      <c r="E4" s="358"/>
    </row>
    <row r="5" spans="1:5" ht="12.75">
      <c r="A5" s="125">
        <v>41334</v>
      </c>
      <c r="B5" s="171"/>
      <c r="C5" s="171"/>
      <c r="D5" s="342"/>
      <c r="E5" s="341"/>
    </row>
    <row r="6" spans="1:5" ht="12.75">
      <c r="A6" s="125">
        <v>41335</v>
      </c>
      <c r="B6" s="171"/>
      <c r="C6" s="171"/>
      <c r="D6" s="342"/>
      <c r="E6" s="341"/>
    </row>
    <row r="7" spans="1:5" ht="12.75">
      <c r="A7" s="125">
        <v>41336</v>
      </c>
      <c r="B7" s="171"/>
      <c r="C7" s="171"/>
      <c r="D7" s="179"/>
      <c r="E7" s="341"/>
    </row>
    <row r="8" spans="1:5" ht="12.75">
      <c r="A8" s="125">
        <v>41337</v>
      </c>
      <c r="B8" s="171"/>
      <c r="C8" s="171">
        <v>-28.5</v>
      </c>
      <c r="D8" s="179" t="s">
        <v>812</v>
      </c>
      <c r="E8" s="128"/>
    </row>
    <row r="9" spans="1:5" ht="12.75">
      <c r="A9" s="125">
        <v>41337</v>
      </c>
      <c r="B9" s="171"/>
      <c r="C9" s="171">
        <v>-9.6</v>
      </c>
      <c r="D9" s="179" t="s">
        <v>813</v>
      </c>
      <c r="E9" s="128"/>
    </row>
    <row r="10" spans="1:6" ht="12.75">
      <c r="A10" s="125">
        <v>41338</v>
      </c>
      <c r="B10" s="171"/>
      <c r="C10" s="171">
        <v>-1.5</v>
      </c>
      <c r="D10" s="179" t="s">
        <v>816</v>
      </c>
      <c r="E10" s="128"/>
      <c r="F10" s="129"/>
    </row>
    <row r="11" spans="1:6" ht="12.75">
      <c r="A11" s="125">
        <v>41338</v>
      </c>
      <c r="B11" s="171"/>
      <c r="C11" s="171"/>
      <c r="D11" s="179"/>
      <c r="E11" s="128"/>
      <c r="F11" s="129"/>
    </row>
    <row r="12" spans="1:6" ht="12.75">
      <c r="A12" s="125">
        <v>41339</v>
      </c>
      <c r="B12" s="171"/>
      <c r="C12" s="171">
        <v>-361.59</v>
      </c>
      <c r="D12" s="179" t="s">
        <v>512</v>
      </c>
      <c r="E12" s="128"/>
      <c r="F12" s="129"/>
    </row>
    <row r="13" spans="1:6" ht="12.75">
      <c r="A13" s="125">
        <v>41340</v>
      </c>
      <c r="B13" s="171"/>
      <c r="C13" s="171">
        <v>-17</v>
      </c>
      <c r="D13" s="179" t="s">
        <v>818</v>
      </c>
      <c r="E13" s="128"/>
      <c r="F13" s="129"/>
    </row>
    <row r="14" spans="1:6" ht="12.75">
      <c r="A14" s="125">
        <v>41341</v>
      </c>
      <c r="B14" s="171"/>
      <c r="C14" s="171"/>
      <c r="D14" s="179"/>
      <c r="E14" s="128"/>
      <c r="F14" s="129"/>
    </row>
    <row r="15" spans="1:6" ht="12.75">
      <c r="A15" s="125">
        <v>41342</v>
      </c>
      <c r="B15" s="171"/>
      <c r="C15" s="190"/>
      <c r="D15" s="179"/>
      <c r="E15" s="128"/>
      <c r="F15" s="129"/>
    </row>
    <row r="16" spans="1:6" ht="12.75">
      <c r="A16" s="125">
        <v>41343</v>
      </c>
      <c r="B16" s="171"/>
      <c r="C16" s="171"/>
      <c r="D16" s="179"/>
      <c r="E16" s="128"/>
      <c r="F16" s="129"/>
    </row>
    <row r="17" spans="1:6" ht="12.75">
      <c r="A17" s="125">
        <v>41344</v>
      </c>
      <c r="B17" s="171"/>
      <c r="C17" s="171"/>
      <c r="D17" s="179"/>
      <c r="E17" s="128"/>
      <c r="F17" s="129"/>
    </row>
    <row r="18" spans="1:6" ht="12.75">
      <c r="A18" s="125">
        <v>41345</v>
      </c>
      <c r="B18" s="171"/>
      <c r="C18" s="171"/>
      <c r="D18" s="179"/>
      <c r="E18" s="179"/>
      <c r="F18" s="129"/>
    </row>
    <row r="19" spans="1:6" ht="12.75">
      <c r="A19" s="125">
        <v>41346</v>
      </c>
      <c r="B19" s="171"/>
      <c r="C19" s="171"/>
      <c r="D19" s="179"/>
      <c r="E19" s="179"/>
      <c r="F19" s="129"/>
    </row>
    <row r="20" spans="1:6" ht="12.75">
      <c r="A20" s="125">
        <v>41347</v>
      </c>
      <c r="B20" s="171"/>
      <c r="C20" s="171">
        <v>-122.95</v>
      </c>
      <c r="D20" s="179" t="s">
        <v>819</v>
      </c>
      <c r="E20" s="179"/>
      <c r="F20" s="129"/>
    </row>
    <row r="21" spans="1:6" ht="12.75">
      <c r="A21" s="125">
        <v>41348</v>
      </c>
      <c r="B21" s="171"/>
      <c r="C21" s="171"/>
      <c r="D21" s="179"/>
      <c r="E21" s="179"/>
      <c r="F21" s="129"/>
    </row>
    <row r="22" spans="1:6" ht="12.75">
      <c r="A22" s="125">
        <v>41349</v>
      </c>
      <c r="B22" s="171"/>
      <c r="C22" s="171"/>
      <c r="D22" s="179"/>
      <c r="E22" s="179"/>
      <c r="F22" s="129"/>
    </row>
    <row r="23" spans="1:6" ht="12.75">
      <c r="A23" s="125">
        <v>41350</v>
      </c>
      <c r="B23" s="171"/>
      <c r="C23" s="171"/>
      <c r="D23" s="179"/>
      <c r="E23" s="179"/>
      <c r="F23" s="129"/>
    </row>
    <row r="24" spans="1:7" ht="12.75">
      <c r="A24" s="125">
        <v>41351</v>
      </c>
      <c r="B24" s="171"/>
      <c r="C24" s="171"/>
      <c r="D24" s="179"/>
      <c r="E24" s="179"/>
      <c r="F24" s="129"/>
      <c r="G24" s="129"/>
    </row>
    <row r="25" spans="1:7" ht="12.75">
      <c r="A25" s="125">
        <v>41352</v>
      </c>
      <c r="B25" s="171"/>
      <c r="C25" s="171"/>
      <c r="D25" s="179"/>
      <c r="E25" s="179"/>
      <c r="F25" s="129"/>
      <c r="G25" s="129"/>
    </row>
    <row r="26" spans="1:7" ht="12.75">
      <c r="A26" s="125">
        <v>41353</v>
      </c>
      <c r="B26" s="171"/>
      <c r="C26" s="171"/>
      <c r="D26" s="179"/>
      <c r="E26" s="179"/>
      <c r="F26" s="129"/>
      <c r="G26" s="129"/>
    </row>
    <row r="27" spans="1:7" ht="12.75">
      <c r="A27" s="125">
        <v>41354</v>
      </c>
      <c r="B27" s="171"/>
      <c r="C27" s="171"/>
      <c r="D27" s="179"/>
      <c r="E27" s="179"/>
      <c r="F27" s="129"/>
      <c r="G27" s="129"/>
    </row>
    <row r="28" spans="1:7" ht="12.75">
      <c r="A28" s="125">
        <v>41355</v>
      </c>
      <c r="B28" s="171"/>
      <c r="C28" s="171"/>
      <c r="D28" s="179"/>
      <c r="E28" s="179"/>
      <c r="F28" s="129"/>
      <c r="G28" s="129"/>
    </row>
    <row r="29" spans="1:7" ht="12.75">
      <c r="A29" s="125">
        <v>41356</v>
      </c>
      <c r="B29" s="171"/>
      <c r="C29" s="171"/>
      <c r="D29" s="179"/>
      <c r="E29" s="179"/>
      <c r="F29" s="129"/>
      <c r="G29" s="129"/>
    </row>
    <row r="30" spans="1:7" ht="12.75">
      <c r="A30" s="125">
        <v>41357</v>
      </c>
      <c r="B30" s="171"/>
      <c r="C30" s="171"/>
      <c r="D30" s="179"/>
      <c r="E30" s="179"/>
      <c r="F30" s="129"/>
      <c r="G30" s="129"/>
    </row>
    <row r="31" spans="1:7" ht="12.75">
      <c r="A31" s="125">
        <v>41358</v>
      </c>
      <c r="B31" s="171"/>
      <c r="C31" s="171"/>
      <c r="D31" s="179"/>
      <c r="E31" s="179"/>
      <c r="F31" s="129"/>
      <c r="G31" s="129"/>
    </row>
    <row r="32" spans="1:7" ht="12.75">
      <c r="A32" s="125">
        <v>41359</v>
      </c>
      <c r="B32" s="171"/>
      <c r="C32" s="171"/>
      <c r="D32" s="179"/>
      <c r="E32" s="342"/>
      <c r="F32" s="129"/>
      <c r="G32" s="129"/>
    </row>
    <row r="33" spans="1:7" ht="12.75">
      <c r="A33" s="125">
        <v>41360</v>
      </c>
      <c r="B33" s="171"/>
      <c r="C33" s="171"/>
      <c r="D33" s="179"/>
      <c r="E33" s="342"/>
      <c r="F33" s="129"/>
      <c r="G33" s="129"/>
    </row>
    <row r="34" spans="1:7" ht="12.75">
      <c r="A34" s="125">
        <v>41361</v>
      </c>
      <c r="B34" s="171"/>
      <c r="C34" s="171"/>
      <c r="D34" s="179"/>
      <c r="E34" s="342"/>
      <c r="F34" s="129"/>
      <c r="G34" s="129"/>
    </row>
    <row r="35" spans="1:7" ht="12.75">
      <c r="A35" s="125">
        <v>41362</v>
      </c>
      <c r="B35" s="171"/>
      <c r="C35" s="171"/>
      <c r="D35" s="179"/>
      <c r="E35" s="342"/>
      <c r="F35" s="129"/>
      <c r="G35" s="129"/>
    </row>
    <row r="36" spans="1:7" ht="12.75">
      <c r="A36" s="125">
        <v>41363</v>
      </c>
      <c r="C36" s="171"/>
      <c r="D36" s="179"/>
      <c r="E36" s="342"/>
      <c r="F36" s="129"/>
      <c r="G36" s="129"/>
    </row>
    <row r="37" spans="1:7" ht="12.75">
      <c r="A37" s="125">
        <v>41364</v>
      </c>
      <c r="B37" s="171"/>
      <c r="C37" s="171"/>
      <c r="D37" s="179"/>
      <c r="E37" s="342"/>
      <c r="F37" s="129"/>
      <c r="G37" s="129"/>
    </row>
    <row r="38" spans="1:5" ht="15">
      <c r="A38" s="124" t="s">
        <v>57</v>
      </c>
      <c r="B38" s="173"/>
      <c r="C38" s="173">
        <f>B3+SUM(C5:C37)</f>
        <v>479.6400000000011</v>
      </c>
      <c r="D38" s="359"/>
      <c r="E38" s="359"/>
    </row>
    <row r="39" spans="5:8" ht="12.75">
      <c r="E39" s="237"/>
      <c r="H39" s="134"/>
    </row>
    <row r="40" spans="3:8" s="132" customFormat="1" ht="12.75">
      <c r="C40" s="235"/>
      <c r="D40" s="238"/>
      <c r="E40" s="343"/>
      <c r="H40" s="238"/>
    </row>
    <row r="41" spans="2:5" s="132" customFormat="1" ht="12.75">
      <c r="B41" s="239"/>
      <c r="C41" s="240"/>
      <c r="D41" s="213"/>
      <c r="E41" s="339"/>
    </row>
    <row r="42" spans="1:4" s="132" customFormat="1" ht="12.75">
      <c r="A42" s="241"/>
      <c r="B42" s="241"/>
      <c r="D42" s="238"/>
    </row>
    <row r="43" spans="5:8" ht="12.75">
      <c r="E43" s="129"/>
      <c r="F43" s="129"/>
      <c r="H43" s="129"/>
    </row>
    <row r="44" spans="5:8" ht="12.75">
      <c r="E44" s="138"/>
      <c r="H44" s="129"/>
    </row>
    <row r="45" spans="1:8" ht="12.75">
      <c r="A45" s="139" t="s">
        <v>168</v>
      </c>
      <c r="B45" s="140" t="s">
        <v>534</v>
      </c>
      <c r="C45" s="141" t="s">
        <v>535</v>
      </c>
      <c r="D45" s="142" t="s">
        <v>526</v>
      </c>
      <c r="E45" s="142" t="s">
        <v>527</v>
      </c>
      <c r="G45" s="134"/>
      <c r="H45" s="134"/>
    </row>
    <row r="46" spans="1:8" ht="12.75">
      <c r="A46" s="143"/>
      <c r="B46" s="144"/>
      <c r="C46" s="145"/>
      <c r="D46" s="146"/>
      <c r="E46" s="147"/>
      <c r="G46" s="134"/>
      <c r="H46" s="148"/>
    </row>
    <row r="47" spans="1:8" ht="12.75">
      <c r="A47" s="149" t="s">
        <v>555</v>
      </c>
      <c r="B47" s="183">
        <v>340</v>
      </c>
      <c r="C47" s="185">
        <v>170</v>
      </c>
      <c r="D47" s="151" t="s">
        <v>793</v>
      </c>
      <c r="E47" s="152"/>
      <c r="H47" s="134"/>
    </row>
    <row r="48" spans="1:8" ht="12.75">
      <c r="A48" s="149"/>
      <c r="B48" s="183"/>
      <c r="C48" s="185"/>
      <c r="D48" s="151"/>
      <c r="E48" s="152"/>
      <c r="H48" s="134"/>
    </row>
    <row r="49" spans="1:8" ht="12.75">
      <c r="A49" s="153"/>
      <c r="B49" s="184">
        <f>B47+C47</f>
        <v>510</v>
      </c>
      <c r="C49" s="186"/>
      <c r="D49" s="156"/>
      <c r="E49" s="157"/>
      <c r="H49" s="134"/>
    </row>
    <row r="50" spans="1:5" ht="12" customHeight="1">
      <c r="A50" s="149"/>
      <c r="B50" s="187"/>
      <c r="C50" s="187"/>
      <c r="D50" s="158"/>
      <c r="E50" s="146"/>
    </row>
    <row r="51" spans="1:5" ht="11.25" customHeight="1">
      <c r="A51" s="149" t="s">
        <v>554</v>
      </c>
      <c r="B51" s="185">
        <v>13</v>
      </c>
      <c r="C51" s="185">
        <v>43.6</v>
      </c>
      <c r="D51" s="168" t="s">
        <v>799</v>
      </c>
      <c r="E51" s="159"/>
    </row>
    <row r="52" spans="1:5" ht="11.25" customHeight="1">
      <c r="A52" s="149"/>
      <c r="B52" s="185"/>
      <c r="C52" s="185"/>
      <c r="D52" s="168"/>
      <c r="E52" s="340"/>
    </row>
    <row r="53" spans="1:6" ht="12" customHeight="1">
      <c r="A53" s="149"/>
      <c r="B53" s="185">
        <f>B51+C51</f>
        <v>56.6</v>
      </c>
      <c r="C53" s="185"/>
      <c r="D53" s="151"/>
      <c r="E53" s="152"/>
      <c r="F53" s="162"/>
    </row>
    <row r="54" spans="1:5" ht="12.75">
      <c r="A54" s="226"/>
      <c r="B54" s="233"/>
      <c r="C54" s="227"/>
      <c r="D54" s="146"/>
      <c r="E54" s="147"/>
    </row>
    <row r="55" spans="1:5" ht="12.75">
      <c r="A55" s="149" t="s">
        <v>553</v>
      </c>
      <c r="B55" s="183">
        <v>35.9</v>
      </c>
      <c r="C55" s="185"/>
      <c r="D55" s="164"/>
      <c r="E55" s="152"/>
    </row>
    <row r="56" spans="1:5" ht="12.75">
      <c r="A56" s="160"/>
      <c r="B56" s="232"/>
      <c r="C56" s="188"/>
      <c r="D56" s="156"/>
      <c r="E56" s="157"/>
    </row>
    <row r="57" spans="1:5" ht="12.75">
      <c r="A57" s="226"/>
      <c r="B57" s="233"/>
      <c r="C57" s="227"/>
      <c r="D57" s="146"/>
      <c r="E57" s="147"/>
    </row>
    <row r="58" spans="1:5" ht="12.75">
      <c r="A58" s="150" t="s">
        <v>549</v>
      </c>
      <c r="B58" s="183" t="str">
        <f>C58</f>
        <v>40,00</v>
      </c>
      <c r="C58" s="281" t="s">
        <v>771</v>
      </c>
      <c r="D58" s="168" t="s">
        <v>747</v>
      </c>
      <c r="E58" s="165"/>
    </row>
    <row r="59" spans="1:5" ht="12.75">
      <c r="A59" s="153"/>
      <c r="B59" s="184"/>
      <c r="C59" s="186"/>
      <c r="D59" s="156"/>
      <c r="E59" s="228"/>
    </row>
    <row r="60" spans="1:5" ht="12.75">
      <c r="A60" s="149"/>
      <c r="B60" s="183"/>
      <c r="C60" s="187"/>
      <c r="D60" s="158"/>
      <c r="E60" s="163"/>
    </row>
    <row r="61" spans="1:5" ht="12.75">
      <c r="A61" s="149" t="s">
        <v>552</v>
      </c>
      <c r="B61" s="183">
        <v>170</v>
      </c>
      <c r="C61" s="185"/>
      <c r="D61" s="151"/>
      <c r="E61" s="152"/>
    </row>
    <row r="62" spans="1:5" ht="12.75">
      <c r="A62" s="160"/>
      <c r="B62" s="184"/>
      <c r="C62" s="186"/>
      <c r="D62" s="156"/>
      <c r="E62" s="157"/>
    </row>
    <row r="63" spans="1:5" ht="12.75">
      <c r="A63" s="226"/>
      <c r="B63" s="233"/>
      <c r="C63" s="227"/>
      <c r="D63" s="146"/>
      <c r="E63" s="163"/>
    </row>
    <row r="64" spans="1:5" ht="12.75">
      <c r="A64" s="149" t="s">
        <v>551</v>
      </c>
      <c r="B64" s="183">
        <v>1751</v>
      </c>
      <c r="C64" s="281" t="s">
        <v>786</v>
      </c>
      <c r="D64" s="151" t="s">
        <v>787</v>
      </c>
      <c r="E64" s="165"/>
    </row>
    <row r="65" spans="1:5" ht="12.75">
      <c r="A65" s="149"/>
      <c r="B65" s="183"/>
      <c r="C65" s="281"/>
      <c r="D65" s="151"/>
      <c r="E65" s="165"/>
    </row>
    <row r="66" spans="1:5" ht="12.75">
      <c r="A66" s="153"/>
      <c r="B66" s="184">
        <f>B64+C64</f>
        <v>2051</v>
      </c>
      <c r="C66" s="186"/>
      <c r="D66" s="156"/>
      <c r="E66" s="165"/>
    </row>
    <row r="67" spans="1:5" ht="12.75">
      <c r="A67" s="149"/>
      <c r="B67" s="183"/>
      <c r="C67" s="187"/>
      <c r="D67" s="158"/>
      <c r="E67" s="146"/>
    </row>
    <row r="68" spans="1:6" ht="12.75">
      <c r="A68" s="149" t="s">
        <v>550</v>
      </c>
      <c r="B68" s="183">
        <v>119.47</v>
      </c>
      <c r="C68" s="281" t="s">
        <v>779</v>
      </c>
      <c r="D68" s="168" t="s">
        <v>780</v>
      </c>
      <c r="E68" s="166"/>
      <c r="F68" s="162"/>
    </row>
    <row r="69" spans="1:6" ht="12.75">
      <c r="A69" s="149"/>
      <c r="B69" s="183"/>
      <c r="C69" s="281" t="s">
        <v>782</v>
      </c>
      <c r="D69" s="168" t="s">
        <v>781</v>
      </c>
      <c r="E69" s="166"/>
      <c r="F69" s="162"/>
    </row>
    <row r="70" spans="1:5" ht="12.75">
      <c r="A70" s="160"/>
      <c r="B70" s="184">
        <f>B68+C68+C69</f>
        <v>252.97</v>
      </c>
      <c r="C70" s="188"/>
      <c r="D70" s="156"/>
      <c r="E70" s="156"/>
    </row>
    <row r="71" spans="1:5" ht="12.75">
      <c r="A71" s="167"/>
      <c r="B71" s="233"/>
      <c r="C71" s="281"/>
      <c r="D71" s="158"/>
      <c r="E71" s="163"/>
    </row>
    <row r="72" spans="1:5" ht="12.75">
      <c r="A72" s="150" t="s">
        <v>548</v>
      </c>
      <c r="B72" s="183">
        <v>44</v>
      </c>
      <c r="C72" s="281" t="s">
        <v>770</v>
      </c>
      <c r="D72" s="168" t="s">
        <v>748</v>
      </c>
      <c r="E72" s="165"/>
    </row>
    <row r="73" spans="1:5" ht="12.75">
      <c r="A73" s="150"/>
      <c r="B73" s="183"/>
      <c r="C73" s="281"/>
      <c r="D73" s="168"/>
      <c r="E73" s="165"/>
    </row>
    <row r="74" spans="1:5" ht="12.75">
      <c r="A74" s="155"/>
      <c r="B74" s="184">
        <f>B72+C72</f>
        <v>74</v>
      </c>
      <c r="C74" s="186"/>
      <c r="D74" s="156"/>
      <c r="E74" s="157"/>
    </row>
    <row r="75" spans="1:5" ht="12.75">
      <c r="A75" s="167"/>
      <c r="B75" s="233"/>
      <c r="C75" s="187"/>
      <c r="D75" s="158"/>
      <c r="E75" s="163"/>
    </row>
    <row r="76" spans="1:5" ht="12.75">
      <c r="A76" s="150" t="s">
        <v>547</v>
      </c>
      <c r="B76" s="183">
        <v>25000</v>
      </c>
      <c r="C76" s="189"/>
      <c r="D76" s="168"/>
      <c r="E76" s="165"/>
    </row>
    <row r="77" spans="1:5" ht="12.75">
      <c r="A77" s="155"/>
      <c r="B77" s="184"/>
      <c r="C77" s="186"/>
      <c r="D77" s="156"/>
      <c r="E77" s="157"/>
    </row>
    <row r="78" spans="1:5" ht="12.75">
      <c r="A78" s="167"/>
      <c r="B78" s="233"/>
      <c r="C78" s="227"/>
      <c r="D78" s="146"/>
      <c r="E78" s="146"/>
    </row>
    <row r="79" spans="1:5" ht="12.75">
      <c r="A79" s="150" t="s">
        <v>546</v>
      </c>
      <c r="B79" s="183">
        <v>177</v>
      </c>
      <c r="C79" s="281" t="s">
        <v>797</v>
      </c>
      <c r="D79" s="168" t="s">
        <v>793</v>
      </c>
      <c r="E79" s="230"/>
    </row>
    <row r="80" spans="1:5" ht="12.75">
      <c r="A80" s="150"/>
      <c r="B80" s="183"/>
      <c r="C80" s="281"/>
      <c r="D80" s="168"/>
      <c r="E80" s="230"/>
    </row>
    <row r="81" spans="1:5" ht="12.75">
      <c r="A81" s="155"/>
      <c r="B81" s="184">
        <f>B79+C79</f>
        <v>259</v>
      </c>
      <c r="C81" s="188"/>
      <c r="D81" s="229"/>
      <c r="E81" s="231"/>
    </row>
    <row r="82" spans="1:5" ht="12.75">
      <c r="A82" s="167"/>
      <c r="B82" s="227"/>
      <c r="C82" s="187"/>
      <c r="D82" s="158"/>
      <c r="E82" s="163"/>
    </row>
    <row r="83" spans="1:5" ht="12.75">
      <c r="A83" s="150" t="s">
        <v>543</v>
      </c>
      <c r="B83" s="185">
        <v>7.9</v>
      </c>
      <c r="C83" s="189"/>
      <c r="D83" s="168"/>
      <c r="E83" s="165"/>
    </row>
    <row r="84" spans="1:5" ht="12.75">
      <c r="A84" s="155"/>
      <c r="B84" s="186"/>
      <c r="C84" s="186"/>
      <c r="D84" s="156"/>
      <c r="E84" s="157"/>
    </row>
    <row r="85" spans="1:5" ht="12.75">
      <c r="A85" s="167"/>
      <c r="B85" s="233"/>
      <c r="C85" s="187"/>
      <c r="D85" s="158"/>
      <c r="E85" s="163"/>
    </row>
    <row r="86" spans="1:5" ht="12.75">
      <c r="A86" s="150" t="s">
        <v>544</v>
      </c>
      <c r="B86" s="183">
        <v>60</v>
      </c>
      <c r="C86" s="189"/>
      <c r="D86" s="168"/>
      <c r="E86" s="165"/>
    </row>
    <row r="87" spans="1:5" ht="12.75">
      <c r="A87" s="155"/>
      <c r="B87" s="184"/>
      <c r="C87" s="186"/>
      <c r="D87" s="156"/>
      <c r="E87" s="157"/>
    </row>
    <row r="88" spans="1:5" ht="12.75">
      <c r="A88" s="167"/>
      <c r="B88" s="233"/>
      <c r="C88" s="187"/>
      <c r="D88" s="158"/>
      <c r="E88" s="163"/>
    </row>
    <row r="89" spans="1:5" ht="12.75">
      <c r="A89" s="150" t="s">
        <v>545</v>
      </c>
      <c r="B89" s="183">
        <v>275000</v>
      </c>
      <c r="C89" s="281" t="s">
        <v>769</v>
      </c>
      <c r="D89" s="168" t="s">
        <v>767</v>
      </c>
      <c r="E89" s="165"/>
    </row>
    <row r="90" spans="1:5" ht="12.75">
      <c r="A90" s="150"/>
      <c r="B90" s="183"/>
      <c r="C90" s="189"/>
      <c r="D90" s="168"/>
      <c r="E90" s="165"/>
    </row>
    <row r="91" spans="1:5" ht="12.75">
      <c r="A91" s="155"/>
      <c r="B91" s="154">
        <f>B89+C89</f>
        <v>504000</v>
      </c>
      <c r="C91" s="155"/>
      <c r="D91" s="156"/>
      <c r="E91" s="157"/>
    </row>
    <row r="92" spans="1:5" ht="12.75">
      <c r="A92" s="167"/>
      <c r="B92" s="233"/>
      <c r="C92" s="227"/>
      <c r="D92" s="146"/>
      <c r="E92" s="147"/>
    </row>
    <row r="93" spans="1:5" ht="12.75">
      <c r="A93" s="150" t="s">
        <v>579</v>
      </c>
      <c r="B93" s="183">
        <v>50</v>
      </c>
      <c r="C93" s="189"/>
      <c r="D93" s="168"/>
      <c r="E93" s="165"/>
    </row>
    <row r="94" spans="1:5" ht="12.75">
      <c r="A94" s="155"/>
      <c r="B94" s="154"/>
      <c r="C94" s="155"/>
      <c r="D94" s="156"/>
      <c r="E94" s="157"/>
    </row>
    <row r="95" spans="1:5" ht="12.75">
      <c r="A95" s="167"/>
      <c r="B95" s="233"/>
      <c r="C95" s="227"/>
      <c r="D95" s="146"/>
      <c r="E95" s="147"/>
    </row>
    <row r="96" spans="1:5" ht="12.75">
      <c r="A96" s="150" t="s">
        <v>653</v>
      </c>
      <c r="B96" s="183">
        <v>165</v>
      </c>
      <c r="C96" s="281"/>
      <c r="D96" s="168"/>
      <c r="E96" s="165"/>
    </row>
    <row r="97" spans="1:5" ht="12.75">
      <c r="A97" s="155"/>
      <c r="B97" s="154"/>
      <c r="C97" s="155"/>
      <c r="D97" s="156"/>
      <c r="E97" s="157"/>
    </row>
    <row r="98" spans="1:5" ht="12.75">
      <c r="A98" s="167"/>
      <c r="B98" s="233"/>
      <c r="C98" s="227"/>
      <c r="D98" s="146"/>
      <c r="E98" s="147"/>
    </row>
    <row r="99" spans="1:5" ht="12.75">
      <c r="A99" s="150" t="s">
        <v>654</v>
      </c>
      <c r="B99" s="183">
        <v>1400</v>
      </c>
      <c r="C99" s="281"/>
      <c r="D99" s="168"/>
      <c r="E99" s="165"/>
    </row>
    <row r="100" spans="1:5" ht="12.75">
      <c r="A100" s="155"/>
      <c r="B100" s="154"/>
      <c r="C100" s="155"/>
      <c r="D100" s="156"/>
      <c r="E100" s="157"/>
    </row>
    <row r="101" spans="1:5" ht="12.75">
      <c r="A101" s="167"/>
      <c r="B101" s="233"/>
      <c r="C101" s="227"/>
      <c r="D101" s="146"/>
      <c r="E101" s="147"/>
    </row>
    <row r="102" spans="1:5" ht="12.75">
      <c r="A102" s="150" t="s">
        <v>731</v>
      </c>
      <c r="B102" s="183">
        <v>740</v>
      </c>
      <c r="C102" s="281"/>
      <c r="D102" s="168"/>
      <c r="E102" s="165"/>
    </row>
    <row r="103" spans="1:5" ht="12.75">
      <c r="A103" s="155"/>
      <c r="B103" s="154"/>
      <c r="C103" s="155"/>
      <c r="D103" s="156"/>
      <c r="E103" s="157"/>
    </row>
    <row r="104" spans="1:5" ht="12.75">
      <c r="A104" s="167"/>
      <c r="B104" s="233"/>
      <c r="C104" s="227"/>
      <c r="D104" s="146"/>
      <c r="E104" s="147"/>
    </row>
    <row r="105" spans="1:5" ht="12.75">
      <c r="A105" s="150" t="s">
        <v>732</v>
      </c>
      <c r="B105" s="183">
        <v>143</v>
      </c>
      <c r="C105" s="281"/>
      <c r="D105" s="168"/>
      <c r="E105" s="165"/>
    </row>
    <row r="106" spans="1:5" ht="12.75">
      <c r="A106" s="155"/>
      <c r="B106" s="154"/>
      <c r="C106" s="155"/>
      <c r="D106" s="156"/>
      <c r="E106" s="157"/>
    </row>
    <row r="107" spans="1:5" ht="12.75">
      <c r="A107" s="167"/>
      <c r="B107" s="233"/>
      <c r="C107" s="227"/>
      <c r="D107" s="146"/>
      <c r="E107" s="147"/>
    </row>
    <row r="108" spans="1:5" ht="12.75">
      <c r="A108" s="150" t="s">
        <v>735</v>
      </c>
      <c r="B108" s="183">
        <v>725</v>
      </c>
      <c r="C108" s="183">
        <v>500</v>
      </c>
      <c r="D108" s="168" t="s">
        <v>768</v>
      </c>
      <c r="E108" s="165"/>
    </row>
    <row r="109" spans="1:5" ht="12.75">
      <c r="A109" s="150"/>
      <c r="B109" s="183"/>
      <c r="C109" s="281"/>
      <c r="D109" s="168"/>
      <c r="E109" s="165"/>
    </row>
    <row r="110" spans="1:5" ht="12.75">
      <c r="A110" s="155"/>
      <c r="B110" s="154">
        <f>B108+C108</f>
        <v>1225</v>
      </c>
      <c r="C110" s="155"/>
      <c r="D110" s="156"/>
      <c r="E110" s="157"/>
    </row>
    <row r="111" spans="1:5" ht="12.75">
      <c r="A111" s="167"/>
      <c r="B111" s="233"/>
      <c r="C111" s="227"/>
      <c r="D111" s="146"/>
      <c r="E111" s="147"/>
    </row>
    <row r="112" spans="1:5" ht="12.75">
      <c r="A112" s="150" t="s">
        <v>738</v>
      </c>
      <c r="B112" s="183">
        <v>139.42</v>
      </c>
      <c r="C112" s="281"/>
      <c r="D112" s="168"/>
      <c r="E112" s="165"/>
    </row>
    <row r="113" spans="1:5" ht="12.75">
      <c r="A113" s="155"/>
      <c r="B113" s="154"/>
      <c r="C113" s="155"/>
      <c r="D113" s="156"/>
      <c r="E113" s="157"/>
    </row>
    <row r="114" spans="1:5" ht="12.75">
      <c r="A114" s="167"/>
      <c r="B114" s="233"/>
      <c r="C114" s="227"/>
      <c r="D114" s="146"/>
      <c r="E114" s="147"/>
    </row>
    <row r="115" spans="1:5" ht="12.75">
      <c r="A115" s="150" t="s">
        <v>751</v>
      </c>
      <c r="B115" s="183" t="str">
        <f>C115</f>
        <v>60,00</v>
      </c>
      <c r="C115" s="281" t="s">
        <v>772</v>
      </c>
      <c r="D115" s="168" t="s">
        <v>748</v>
      </c>
      <c r="E115" s="165"/>
    </row>
    <row r="116" spans="1:5" ht="12.75">
      <c r="A116" s="155"/>
      <c r="B116" s="154"/>
      <c r="C116" s="155"/>
      <c r="D116" s="156"/>
      <c r="E116" s="157"/>
    </row>
    <row r="117" spans="1:5" ht="12.75">
      <c r="A117" s="167"/>
      <c r="B117" s="233"/>
      <c r="C117" s="227"/>
      <c r="D117" s="146"/>
      <c r="E117" s="147"/>
    </row>
    <row r="118" spans="1:5" ht="12.75">
      <c r="A118" s="150" t="s">
        <v>821</v>
      </c>
      <c r="B118" s="183">
        <v>100</v>
      </c>
      <c r="C118" s="281"/>
      <c r="D118" s="168"/>
      <c r="E118" s="165"/>
    </row>
    <row r="119" spans="1:5" ht="12.75">
      <c r="A119" s="155"/>
      <c r="B119" s="154"/>
      <c r="C119" s="155"/>
      <c r="D119" s="156"/>
      <c r="E119" s="157"/>
    </row>
    <row r="120" spans="1:5" ht="12.75">
      <c r="A120" s="167"/>
      <c r="B120" s="233"/>
      <c r="C120" s="227"/>
      <c r="D120" s="146"/>
      <c r="E120" s="147"/>
    </row>
    <row r="121" spans="1:5" ht="12.75">
      <c r="A121" s="150" t="s">
        <v>783</v>
      </c>
      <c r="B121" s="183">
        <v>0</v>
      </c>
      <c r="C121" s="281" t="s">
        <v>784</v>
      </c>
      <c r="D121" s="168" t="s">
        <v>785</v>
      </c>
      <c r="E121" s="165"/>
    </row>
    <row r="122" spans="1:5" ht="12.75">
      <c r="A122" s="150"/>
      <c r="B122" s="183"/>
      <c r="C122" s="281"/>
      <c r="D122" s="168"/>
      <c r="E122" s="165"/>
    </row>
    <row r="123" spans="1:5" ht="12.75">
      <c r="A123" s="155"/>
      <c r="B123" s="184">
        <f>B121+C121</f>
        <v>2.5</v>
      </c>
      <c r="C123" s="155"/>
      <c r="D123" s="156"/>
      <c r="E123" s="157"/>
    </row>
    <row r="124" spans="1:5" ht="12.75">
      <c r="A124" s="167"/>
      <c r="B124" s="233"/>
      <c r="C124" s="227"/>
      <c r="D124" s="146"/>
      <c r="E124" s="147"/>
    </row>
    <row r="125" spans="1:5" ht="12.75">
      <c r="A125" s="150" t="s">
        <v>788</v>
      </c>
      <c r="B125" s="183">
        <v>0</v>
      </c>
      <c r="C125" s="281" t="s">
        <v>789</v>
      </c>
      <c r="D125" s="168" t="s">
        <v>785</v>
      </c>
      <c r="E125" s="165"/>
    </row>
    <row r="126" spans="1:5" ht="12.75">
      <c r="A126" s="150"/>
      <c r="B126" s="183"/>
      <c r="C126" s="281" t="s">
        <v>798</v>
      </c>
      <c r="D126" s="168" t="s">
        <v>799</v>
      </c>
      <c r="E126" s="165"/>
    </row>
    <row r="127" spans="1:5" ht="12.75">
      <c r="A127" s="155"/>
      <c r="B127" s="184">
        <f>B125+C125+C126</f>
        <v>323</v>
      </c>
      <c r="C127" s="155"/>
      <c r="D127" s="156"/>
      <c r="E127" s="157"/>
    </row>
    <row r="128" spans="1:5" ht="12.75">
      <c r="A128" s="167"/>
      <c r="B128" s="233"/>
      <c r="C128" s="227"/>
      <c r="D128" s="146"/>
      <c r="E128" s="147"/>
    </row>
    <row r="129" spans="1:5" ht="12.75">
      <c r="A129" s="150" t="s">
        <v>790</v>
      </c>
      <c r="B129" s="183">
        <v>0</v>
      </c>
      <c r="C129" s="281" t="s">
        <v>791</v>
      </c>
      <c r="D129" s="168" t="s">
        <v>792</v>
      </c>
      <c r="E129" s="165"/>
    </row>
    <row r="130" spans="1:5" ht="12.75">
      <c r="A130" s="150"/>
      <c r="B130" s="183"/>
      <c r="C130" s="281"/>
      <c r="D130" s="168"/>
      <c r="E130" s="165"/>
    </row>
    <row r="131" spans="1:5" ht="12.75">
      <c r="A131" s="155"/>
      <c r="B131" s="184">
        <f>B129+C129</f>
        <v>223</v>
      </c>
      <c r="C131" s="155"/>
      <c r="D131" s="156"/>
      <c r="E131" s="157"/>
    </row>
    <row r="132" spans="1:5" ht="12.75">
      <c r="A132" s="167"/>
      <c r="B132" s="233"/>
      <c r="C132" s="227"/>
      <c r="D132" s="146"/>
      <c r="E132" s="147"/>
    </row>
    <row r="133" spans="1:5" ht="12.75">
      <c r="A133" s="150" t="s">
        <v>794</v>
      </c>
      <c r="B133" s="183">
        <v>0</v>
      </c>
      <c r="C133" s="281" t="s">
        <v>795</v>
      </c>
      <c r="D133" s="168" t="s">
        <v>796</v>
      </c>
      <c r="E133" s="165"/>
    </row>
    <row r="134" spans="1:5" ht="12.75">
      <c r="A134" s="150"/>
      <c r="B134" s="183"/>
      <c r="C134" s="281"/>
      <c r="D134" s="168"/>
      <c r="E134" s="165"/>
    </row>
    <row r="135" spans="1:5" ht="12.75">
      <c r="A135" s="155"/>
      <c r="B135" s="184">
        <f>B133+C133</f>
        <v>201</v>
      </c>
      <c r="C135" s="155"/>
      <c r="D135" s="156"/>
      <c r="E135" s="157"/>
    </row>
  </sheetData>
  <sheetProtection/>
  <mergeCells count="3">
    <mergeCell ref="B3:C3"/>
    <mergeCell ref="D4:E4"/>
    <mergeCell ref="D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6">
      <selection activeCell="C81" sqref="C81"/>
    </sheetView>
  </sheetViews>
  <sheetFormatPr defaultColWidth="9.140625" defaultRowHeight="12.75"/>
  <cols>
    <col min="1" max="1" width="22.140625" style="0" bestFit="1" customWidth="1"/>
    <col min="3" max="3" width="10.421875" style="0" bestFit="1" customWidth="1"/>
    <col min="4" max="4" width="40.28125" style="0" bestFit="1" customWidth="1"/>
  </cols>
  <sheetData>
    <row r="1" spans="1:3" ht="12.75">
      <c r="A1" s="6" t="s">
        <v>39</v>
      </c>
      <c r="B1" s="6"/>
      <c r="C1" s="6"/>
    </row>
    <row r="2" ht="12.75">
      <c r="C2" s="6"/>
    </row>
    <row r="3" spans="1:5" ht="15.75">
      <c r="A3" s="1" t="s">
        <v>55</v>
      </c>
      <c r="B3" s="349">
        <f>+'Novembre ''09'!C53</f>
        <v>1394.1900000000005</v>
      </c>
      <c r="C3" s="350"/>
      <c r="D3" s="23" t="s">
        <v>59</v>
      </c>
      <c r="E3" s="24">
        <v>56</v>
      </c>
    </row>
    <row r="4" spans="1:4" ht="15.75">
      <c r="A4" s="1" t="s">
        <v>56</v>
      </c>
      <c r="B4" s="349">
        <f>+'Novembre ''09'!C52</f>
        <v>1338.1900000000005</v>
      </c>
      <c r="C4" s="350">
        <f>+B3-56</f>
        <v>1338.1900000000005</v>
      </c>
      <c r="D4" s="2"/>
    </row>
    <row r="5" spans="1:5" ht="12.75">
      <c r="A5" s="3" t="s">
        <v>1</v>
      </c>
      <c r="B5" s="3" t="s">
        <v>2</v>
      </c>
      <c r="C5" s="3" t="s">
        <v>3</v>
      </c>
      <c r="D5" s="347" t="s">
        <v>5</v>
      </c>
      <c r="E5" s="347"/>
    </row>
    <row r="6" spans="1:5" ht="12.75">
      <c r="A6" s="11">
        <v>40148</v>
      </c>
      <c r="B6" s="3"/>
      <c r="C6" s="9">
        <v>-3.3</v>
      </c>
      <c r="D6" s="347" t="s">
        <v>6</v>
      </c>
      <c r="E6" s="347"/>
    </row>
    <row r="7" spans="1:5" ht="12.75">
      <c r="A7" s="11">
        <v>40149</v>
      </c>
      <c r="B7" s="3"/>
      <c r="C7" s="9">
        <v>-3.3</v>
      </c>
      <c r="D7" s="347" t="s">
        <v>6</v>
      </c>
      <c r="E7" s="347"/>
    </row>
    <row r="8" spans="1:5" ht="12.75">
      <c r="A8" s="11">
        <v>40150</v>
      </c>
      <c r="B8" s="3"/>
      <c r="C8" s="9">
        <v>-3.3</v>
      </c>
      <c r="D8" s="347" t="s">
        <v>6</v>
      </c>
      <c r="E8" s="347"/>
    </row>
    <row r="9" spans="1:5" ht="12.75">
      <c r="A9" s="11">
        <v>40151</v>
      </c>
      <c r="B9" s="3"/>
      <c r="C9" s="9">
        <v>-3.3</v>
      </c>
      <c r="D9" s="347" t="s">
        <v>6</v>
      </c>
      <c r="E9" s="347"/>
    </row>
    <row r="10" spans="1:5" ht="12.75">
      <c r="A10" s="11">
        <v>40151</v>
      </c>
      <c r="B10" s="3"/>
      <c r="C10" s="9">
        <v>-5.5</v>
      </c>
      <c r="D10" s="347" t="s">
        <v>6</v>
      </c>
      <c r="E10" s="347"/>
    </row>
    <row r="11" spans="1:5" ht="12.75">
      <c r="A11" s="11">
        <v>40151</v>
      </c>
      <c r="B11" s="3"/>
      <c r="C11" s="9">
        <v>-35.3</v>
      </c>
      <c r="D11" s="347" t="s">
        <v>40</v>
      </c>
      <c r="E11" s="347"/>
    </row>
    <row r="12" spans="1:5" ht="12.75">
      <c r="A12" s="11">
        <v>40151</v>
      </c>
      <c r="B12" s="3"/>
      <c r="C12" s="9">
        <v>-20.8</v>
      </c>
      <c r="D12" s="347" t="s">
        <v>41</v>
      </c>
      <c r="E12" s="347"/>
    </row>
    <row r="13" spans="1:5" ht="12.75">
      <c r="A13" s="11">
        <v>40151</v>
      </c>
      <c r="B13" s="3"/>
      <c r="C13" s="9">
        <v>-112.34</v>
      </c>
      <c r="D13" s="347" t="s">
        <v>42</v>
      </c>
      <c r="E13" s="347"/>
    </row>
    <row r="14" spans="1:5" ht="12.75">
      <c r="A14" s="11">
        <v>40151</v>
      </c>
      <c r="B14" s="3"/>
      <c r="C14" s="9">
        <v>-42.62</v>
      </c>
      <c r="D14" s="347" t="s">
        <v>25</v>
      </c>
      <c r="E14" s="347"/>
    </row>
    <row r="15" spans="1:5" ht="12.75">
      <c r="A15" s="20">
        <v>40152</v>
      </c>
      <c r="B15" s="3"/>
      <c r="C15" s="9"/>
      <c r="D15" s="347"/>
      <c r="E15" s="347"/>
    </row>
    <row r="16" spans="1:5" ht="12.75">
      <c r="A16" s="20">
        <v>40153</v>
      </c>
      <c r="B16" s="3"/>
      <c r="C16" s="9"/>
      <c r="D16" s="347"/>
      <c r="E16" s="347"/>
    </row>
    <row r="17" spans="1:5" ht="12.75">
      <c r="A17" s="20">
        <v>40154</v>
      </c>
      <c r="B17" s="3"/>
      <c r="C17" s="9"/>
      <c r="D17" s="347"/>
      <c r="E17" s="347"/>
    </row>
    <row r="18" spans="1:5" ht="12.75">
      <c r="A18" s="20">
        <v>40155</v>
      </c>
      <c r="B18" s="3"/>
      <c r="C18" s="9"/>
      <c r="D18" s="347"/>
      <c r="E18" s="347"/>
    </row>
    <row r="19" spans="1:5" ht="12.75">
      <c r="A19" s="11">
        <v>40156</v>
      </c>
      <c r="B19" s="3"/>
      <c r="C19" s="9">
        <v>-3.3</v>
      </c>
      <c r="D19" s="347" t="s">
        <v>6</v>
      </c>
      <c r="E19" s="347"/>
    </row>
    <row r="20" spans="1:5" ht="12.75">
      <c r="A20" s="11">
        <v>40156</v>
      </c>
      <c r="B20" s="3"/>
      <c r="C20" s="9">
        <v>-21.1</v>
      </c>
      <c r="D20" s="347" t="s">
        <v>43</v>
      </c>
      <c r="E20" s="347"/>
    </row>
    <row r="21" spans="1:5" ht="12.75">
      <c r="A21" s="11">
        <v>40156</v>
      </c>
      <c r="B21" s="3"/>
      <c r="C21" s="9">
        <v>-851.1</v>
      </c>
      <c r="D21" s="347" t="s">
        <v>44</v>
      </c>
      <c r="E21" s="347"/>
    </row>
    <row r="22" spans="1:5" ht="12.75">
      <c r="A22" s="11">
        <v>40157</v>
      </c>
      <c r="B22" s="8">
        <v>1000</v>
      </c>
      <c r="C22" s="13">
        <v>1000</v>
      </c>
      <c r="D22" s="347" t="s">
        <v>17</v>
      </c>
      <c r="E22" s="347"/>
    </row>
    <row r="23" spans="1:5" ht="12.75">
      <c r="A23" s="11">
        <v>40157</v>
      </c>
      <c r="B23" s="3"/>
      <c r="C23" s="9">
        <v>-3.3</v>
      </c>
      <c r="D23" s="347" t="s">
        <v>6</v>
      </c>
      <c r="E23" s="347"/>
    </row>
    <row r="24" spans="1:5" ht="12.75">
      <c r="A24" s="11">
        <v>40157</v>
      </c>
      <c r="B24" s="3"/>
      <c r="C24" s="9">
        <v>-40</v>
      </c>
      <c r="D24" s="347" t="s">
        <v>45</v>
      </c>
      <c r="E24" s="347"/>
    </row>
    <row r="25" spans="1:5" ht="12.75">
      <c r="A25" s="11">
        <v>40158</v>
      </c>
      <c r="B25" s="3"/>
      <c r="C25" s="9">
        <v>-3.3</v>
      </c>
      <c r="D25" s="347" t="s">
        <v>6</v>
      </c>
      <c r="E25" s="347"/>
    </row>
    <row r="26" spans="1:5" ht="12.75">
      <c r="A26" s="11">
        <v>40158</v>
      </c>
      <c r="B26" s="3"/>
      <c r="C26" s="9">
        <v>-5.5</v>
      </c>
      <c r="D26" s="347" t="s">
        <v>6</v>
      </c>
      <c r="E26" s="347"/>
    </row>
    <row r="27" spans="1:5" ht="12.75">
      <c r="A27" s="20">
        <v>40159</v>
      </c>
      <c r="B27" s="3"/>
      <c r="C27" s="9"/>
      <c r="D27" s="347"/>
      <c r="E27" s="347"/>
    </row>
    <row r="28" spans="1:5" ht="12.75">
      <c r="A28" s="20">
        <v>40160</v>
      </c>
      <c r="B28" s="3"/>
      <c r="C28" s="9"/>
      <c r="D28" s="347"/>
      <c r="E28" s="347"/>
    </row>
    <row r="29" spans="1:5" ht="12.75">
      <c r="A29" s="11">
        <v>40161</v>
      </c>
      <c r="B29" s="3"/>
      <c r="C29" s="9">
        <v>-3.3</v>
      </c>
      <c r="D29" s="347" t="s">
        <v>6</v>
      </c>
      <c r="E29" s="347"/>
    </row>
    <row r="30" spans="1:5" ht="12.75">
      <c r="A30" s="11">
        <v>40161</v>
      </c>
      <c r="B30" s="3"/>
      <c r="C30" s="9">
        <v>-1.5</v>
      </c>
      <c r="D30" s="347" t="s">
        <v>6</v>
      </c>
      <c r="E30" s="347"/>
    </row>
    <row r="31" spans="1:5" ht="12.75">
      <c r="A31" s="11">
        <v>40161</v>
      </c>
      <c r="B31" s="3"/>
      <c r="C31" s="9">
        <v>-6.25</v>
      </c>
      <c r="D31" s="347" t="s">
        <v>21</v>
      </c>
      <c r="E31" s="347"/>
    </row>
    <row r="32" spans="1:5" ht="12.75">
      <c r="A32" s="11">
        <v>40161</v>
      </c>
      <c r="B32" s="3"/>
      <c r="C32" s="9">
        <v>-5.45</v>
      </c>
      <c r="D32" s="347" t="s">
        <v>21</v>
      </c>
      <c r="E32" s="347"/>
    </row>
    <row r="33" spans="1:5" ht="12.75">
      <c r="A33" s="11">
        <v>40161</v>
      </c>
      <c r="B33" s="3"/>
      <c r="C33" s="9">
        <v>-5</v>
      </c>
      <c r="D33" s="347" t="s">
        <v>21</v>
      </c>
      <c r="E33" s="347"/>
    </row>
    <row r="34" spans="1:5" ht="12.75">
      <c r="A34" s="11">
        <v>40162</v>
      </c>
      <c r="B34" s="3"/>
      <c r="C34" s="9">
        <v>-3.3</v>
      </c>
      <c r="D34" s="347" t="s">
        <v>6</v>
      </c>
      <c r="E34" s="347"/>
    </row>
    <row r="35" spans="1:5" ht="12.75">
      <c r="A35" s="11">
        <v>40162</v>
      </c>
      <c r="B35" s="3"/>
      <c r="C35" s="9">
        <v>-1.5</v>
      </c>
      <c r="D35" s="347" t="s">
        <v>6</v>
      </c>
      <c r="E35" s="347"/>
    </row>
    <row r="36" spans="1:5" ht="12.75">
      <c r="A36" s="11">
        <v>40163</v>
      </c>
      <c r="B36" s="3"/>
      <c r="C36" s="9">
        <v>-3.3</v>
      </c>
      <c r="D36" s="347" t="s">
        <v>6</v>
      </c>
      <c r="E36" s="347"/>
    </row>
    <row r="37" spans="1:5" ht="12.75">
      <c r="A37" s="11">
        <v>40163</v>
      </c>
      <c r="B37" s="3"/>
      <c r="C37" s="9">
        <v>-1.5</v>
      </c>
      <c r="D37" s="347" t="s">
        <v>6</v>
      </c>
      <c r="E37" s="347"/>
    </row>
    <row r="38" spans="1:5" ht="12.75">
      <c r="A38" s="11">
        <v>40164</v>
      </c>
      <c r="B38" s="3"/>
      <c r="C38" s="9">
        <v>-3.3</v>
      </c>
      <c r="D38" s="347" t="s">
        <v>6</v>
      </c>
      <c r="E38" s="347"/>
    </row>
    <row r="39" spans="1:5" ht="12.75">
      <c r="A39" s="11">
        <v>40164</v>
      </c>
      <c r="B39" s="3"/>
      <c r="C39" s="9">
        <v>-1.5</v>
      </c>
      <c r="D39" s="347" t="s">
        <v>6</v>
      </c>
      <c r="E39" s="347"/>
    </row>
    <row r="40" spans="1:5" ht="12.75">
      <c r="A40" s="11">
        <v>40164</v>
      </c>
      <c r="B40" s="3"/>
      <c r="C40" s="9">
        <v>-210.24</v>
      </c>
      <c r="D40" s="347" t="s">
        <v>46</v>
      </c>
      <c r="E40" s="347"/>
    </row>
    <row r="41" spans="1:5" ht="12.75">
      <c r="A41" s="11">
        <v>40165</v>
      </c>
      <c r="B41" s="3"/>
      <c r="C41" s="9">
        <v>-3.3</v>
      </c>
      <c r="D41" s="347" t="s">
        <v>6</v>
      </c>
      <c r="E41" s="347"/>
    </row>
    <row r="42" spans="1:5" ht="12.75">
      <c r="A42" s="11">
        <v>40165</v>
      </c>
      <c r="B42" s="3"/>
      <c r="C42" s="9">
        <v>-1.5</v>
      </c>
      <c r="D42" s="347" t="s">
        <v>6</v>
      </c>
      <c r="E42" s="347"/>
    </row>
    <row r="43" spans="1:5" ht="12.75">
      <c r="A43" s="11">
        <v>40165</v>
      </c>
      <c r="B43" s="3"/>
      <c r="C43" s="9">
        <v>-5.5</v>
      </c>
      <c r="D43" s="347" t="s">
        <v>6</v>
      </c>
      <c r="E43" s="347"/>
    </row>
    <row r="44" spans="1:5" ht="12.75">
      <c r="A44" s="11">
        <v>40165</v>
      </c>
      <c r="B44" s="3"/>
      <c r="C44" s="9">
        <v>-239.4</v>
      </c>
      <c r="D44" s="347" t="s">
        <v>40</v>
      </c>
      <c r="E44" s="347"/>
    </row>
    <row r="45" spans="1:5" ht="12.75">
      <c r="A45" s="20">
        <v>40166</v>
      </c>
      <c r="B45" s="3"/>
      <c r="C45" s="9"/>
      <c r="D45" s="347"/>
      <c r="E45" s="347"/>
    </row>
    <row r="46" spans="1:5" ht="12.75">
      <c r="A46" s="20">
        <v>40167</v>
      </c>
      <c r="B46" s="3"/>
      <c r="C46" s="9"/>
      <c r="D46" s="347"/>
      <c r="E46" s="347"/>
    </row>
    <row r="47" spans="1:5" ht="12.75">
      <c r="A47" s="11">
        <v>40168</v>
      </c>
      <c r="B47" s="3"/>
      <c r="C47" s="9">
        <v>-3.3</v>
      </c>
      <c r="D47" s="347" t="s">
        <v>6</v>
      </c>
      <c r="E47" s="347"/>
    </row>
    <row r="48" spans="1:5" ht="12.75">
      <c r="A48" s="11">
        <v>40168</v>
      </c>
      <c r="B48" s="3"/>
      <c r="C48" s="9">
        <v>-1.5</v>
      </c>
      <c r="D48" s="347" t="s">
        <v>6</v>
      </c>
      <c r="E48" s="347"/>
    </row>
    <row r="49" spans="1:5" ht="12.75">
      <c r="A49" s="11">
        <v>40168</v>
      </c>
      <c r="B49" s="3"/>
      <c r="C49" s="9">
        <v>-10</v>
      </c>
      <c r="D49" s="347" t="s">
        <v>40</v>
      </c>
      <c r="E49" s="347"/>
    </row>
    <row r="50" spans="1:5" ht="12.75">
      <c r="A50" s="11">
        <v>40169</v>
      </c>
      <c r="B50" s="3"/>
      <c r="C50" s="9">
        <v>-3.3</v>
      </c>
      <c r="D50" s="347" t="s">
        <v>6</v>
      </c>
      <c r="E50" s="347"/>
    </row>
    <row r="51" spans="1:5" ht="12.75">
      <c r="A51" s="11">
        <v>40169</v>
      </c>
      <c r="B51" s="3"/>
      <c r="C51" s="9">
        <v>-1.5</v>
      </c>
      <c r="D51" s="347" t="s">
        <v>6</v>
      </c>
      <c r="E51" s="347"/>
    </row>
    <row r="52" spans="1:5" ht="12.75">
      <c r="A52" s="11">
        <v>40169</v>
      </c>
      <c r="B52" s="3"/>
      <c r="C52" s="9">
        <v>-5.45</v>
      </c>
      <c r="D52" s="347" t="s">
        <v>21</v>
      </c>
      <c r="E52" s="347"/>
    </row>
    <row r="53" spans="1:5" ht="12.75">
      <c r="A53" s="11">
        <v>40169</v>
      </c>
      <c r="B53" s="3"/>
      <c r="C53" s="9">
        <v>-3</v>
      </c>
      <c r="D53" s="347" t="s">
        <v>47</v>
      </c>
      <c r="E53" s="347"/>
    </row>
    <row r="54" spans="1:5" ht="12.75">
      <c r="A54" s="11">
        <v>40170</v>
      </c>
      <c r="B54" s="3"/>
      <c r="C54" s="9">
        <v>-3.3</v>
      </c>
      <c r="D54" s="347" t="s">
        <v>6</v>
      </c>
      <c r="E54" s="347"/>
    </row>
    <row r="55" spans="1:5" ht="12.75">
      <c r="A55" s="11">
        <v>40170</v>
      </c>
      <c r="B55" s="3"/>
      <c r="C55" s="9">
        <v>-1.5</v>
      </c>
      <c r="D55" s="347" t="s">
        <v>6</v>
      </c>
      <c r="E55" s="347"/>
    </row>
    <row r="56" spans="1:5" ht="12.75">
      <c r="A56" s="11">
        <v>40171</v>
      </c>
      <c r="B56" s="3"/>
      <c r="C56" s="9">
        <v>-3.3</v>
      </c>
      <c r="D56" s="347" t="s">
        <v>6</v>
      </c>
      <c r="E56" s="347"/>
    </row>
    <row r="57" spans="1:5" ht="12.75">
      <c r="A57" s="11">
        <v>40171</v>
      </c>
      <c r="B57" s="3"/>
      <c r="C57" s="9">
        <v>-1</v>
      </c>
      <c r="D57" s="347" t="s">
        <v>6</v>
      </c>
      <c r="E57" s="347"/>
    </row>
    <row r="58" spans="1:5" ht="12.75">
      <c r="A58" s="20">
        <v>40172</v>
      </c>
      <c r="B58" s="3"/>
      <c r="C58" s="9"/>
      <c r="D58" s="347"/>
      <c r="E58" s="347"/>
    </row>
    <row r="59" spans="1:5" ht="12.75">
      <c r="A59" s="20">
        <v>40173</v>
      </c>
      <c r="B59" s="3"/>
      <c r="C59" s="9"/>
      <c r="D59" s="347"/>
      <c r="E59" s="347"/>
    </row>
    <row r="60" spans="1:5" ht="12.75">
      <c r="A60" s="20">
        <v>40174</v>
      </c>
      <c r="B60" s="3"/>
      <c r="C60" s="9"/>
      <c r="D60" s="347"/>
      <c r="E60" s="347"/>
    </row>
    <row r="61" spans="1:5" ht="12.75">
      <c r="A61" s="11">
        <v>40175</v>
      </c>
      <c r="B61" s="3"/>
      <c r="C61" s="9">
        <v>-3.3</v>
      </c>
      <c r="D61" s="347" t="s">
        <v>6</v>
      </c>
      <c r="E61" s="347"/>
    </row>
    <row r="62" spans="1:5" ht="12.75">
      <c r="A62" s="11">
        <v>40175</v>
      </c>
      <c r="B62" s="3"/>
      <c r="C62" s="9">
        <v>-1.5</v>
      </c>
      <c r="D62" s="347" t="s">
        <v>6</v>
      </c>
      <c r="E62" s="347"/>
    </row>
    <row r="63" spans="1:5" ht="12.75">
      <c r="A63" s="11">
        <v>40175</v>
      </c>
      <c r="B63" s="3"/>
      <c r="C63" s="9">
        <v>-29.4</v>
      </c>
      <c r="D63" s="347" t="s">
        <v>48</v>
      </c>
      <c r="E63" s="347"/>
    </row>
    <row r="64" spans="1:5" ht="12.75">
      <c r="A64" s="11">
        <v>40176</v>
      </c>
      <c r="B64" s="3"/>
      <c r="C64" s="9">
        <v>-3.3</v>
      </c>
      <c r="D64" s="347" t="s">
        <v>6</v>
      </c>
      <c r="E64" s="347"/>
    </row>
    <row r="65" spans="1:5" ht="12.75">
      <c r="A65" s="11">
        <v>40176</v>
      </c>
      <c r="B65" s="3"/>
      <c r="C65" s="9">
        <v>-1</v>
      </c>
      <c r="D65" s="347" t="s">
        <v>6</v>
      </c>
      <c r="E65" s="347"/>
    </row>
    <row r="66" spans="1:5" ht="12.75">
      <c r="A66" s="11">
        <v>40177</v>
      </c>
      <c r="B66" s="3"/>
      <c r="C66" s="9">
        <v>-3.3</v>
      </c>
      <c r="D66" s="347" t="s">
        <v>6</v>
      </c>
      <c r="E66" s="347"/>
    </row>
    <row r="67" spans="1:5" ht="12.75">
      <c r="A67" s="11">
        <v>40177</v>
      </c>
      <c r="B67" s="3"/>
      <c r="C67" s="9">
        <v>-1</v>
      </c>
      <c r="D67" s="347" t="s">
        <v>6</v>
      </c>
      <c r="E67" s="347"/>
    </row>
    <row r="68" spans="1:5" ht="12.75">
      <c r="A68" s="11">
        <v>40178</v>
      </c>
      <c r="B68" s="3"/>
      <c r="C68" s="9">
        <v>-3.3</v>
      </c>
      <c r="D68" s="347" t="s">
        <v>6</v>
      </c>
      <c r="E68" s="347"/>
    </row>
    <row r="69" spans="1:5" ht="12.75">
      <c r="A69" s="11">
        <v>40178</v>
      </c>
      <c r="B69" s="3"/>
      <c r="C69" s="9">
        <v>-1</v>
      </c>
      <c r="D69" s="347" t="s">
        <v>6</v>
      </c>
      <c r="E69" s="347"/>
    </row>
    <row r="70" spans="1:5" ht="12.75">
      <c r="A70" s="11">
        <v>40178</v>
      </c>
      <c r="B70" s="3"/>
      <c r="C70" s="9">
        <v>-5</v>
      </c>
      <c r="D70" s="347" t="s">
        <v>6</v>
      </c>
      <c r="E70" s="347"/>
    </row>
    <row r="71" spans="1:5" ht="12.75">
      <c r="A71" s="11">
        <v>40178</v>
      </c>
      <c r="B71" s="3"/>
      <c r="C71" s="9">
        <v>-126.3</v>
      </c>
      <c r="D71" s="347" t="s">
        <v>49</v>
      </c>
      <c r="E71" s="347"/>
    </row>
    <row r="72" spans="1:5" ht="12.75">
      <c r="A72" s="11">
        <v>40178</v>
      </c>
      <c r="B72" s="3"/>
      <c r="C72" s="9">
        <v>-6.25</v>
      </c>
      <c r="D72" s="347" t="s">
        <v>21</v>
      </c>
      <c r="E72" s="347"/>
    </row>
    <row r="73" spans="1:5" ht="12.75">
      <c r="A73" s="11"/>
      <c r="B73" s="5"/>
      <c r="C73" s="4"/>
      <c r="D73" s="347"/>
      <c r="E73" s="347"/>
    </row>
    <row r="74" spans="1:5" ht="15.75">
      <c r="A74" s="3" t="s">
        <v>57</v>
      </c>
      <c r="B74" s="5"/>
      <c r="C74" s="21">
        <f>B4+SUM(C6:C72)</f>
        <v>463.19000000000085</v>
      </c>
      <c r="D74" s="347"/>
      <c r="E74" s="347"/>
    </row>
    <row r="75" spans="1:5" ht="12.75">
      <c r="A75" s="3" t="s">
        <v>58</v>
      </c>
      <c r="B75" s="5"/>
      <c r="C75" s="22">
        <f>+C74+E3</f>
        <v>519.1900000000009</v>
      </c>
      <c r="D75" s="347"/>
      <c r="E75" s="347"/>
    </row>
  </sheetData>
  <sheetProtection/>
  <mergeCells count="73">
    <mergeCell ref="D74:E74"/>
    <mergeCell ref="D64:E64"/>
    <mergeCell ref="D65:E65"/>
    <mergeCell ref="D66:E66"/>
    <mergeCell ref="D67:E67"/>
    <mergeCell ref="D75:E75"/>
    <mergeCell ref="D69:E69"/>
    <mergeCell ref="D70:E70"/>
    <mergeCell ref="D71:E71"/>
    <mergeCell ref="D72:E72"/>
    <mergeCell ref="D73:E73"/>
    <mergeCell ref="D54:E54"/>
    <mergeCell ref="D55:E55"/>
    <mergeCell ref="D68:E68"/>
    <mergeCell ref="D57:E57"/>
    <mergeCell ref="D58:E58"/>
    <mergeCell ref="D59:E59"/>
    <mergeCell ref="D60:E60"/>
    <mergeCell ref="D61:E61"/>
    <mergeCell ref="D62:E62"/>
    <mergeCell ref="D63:E63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38:E38"/>
    <mergeCell ref="D39:E39"/>
    <mergeCell ref="D40:E40"/>
    <mergeCell ref="D41:E41"/>
    <mergeCell ref="D42:E42"/>
    <mergeCell ref="D43:E43"/>
    <mergeCell ref="D28:E28"/>
    <mergeCell ref="D29:E29"/>
    <mergeCell ref="D30:E30"/>
    <mergeCell ref="D31:E31"/>
    <mergeCell ref="D44:E44"/>
    <mergeCell ref="D33:E33"/>
    <mergeCell ref="D34:E34"/>
    <mergeCell ref="D35:E35"/>
    <mergeCell ref="D36:E36"/>
    <mergeCell ref="D37:E37"/>
    <mergeCell ref="D18:E18"/>
    <mergeCell ref="D19:E19"/>
    <mergeCell ref="D32:E32"/>
    <mergeCell ref="D21:E21"/>
    <mergeCell ref="D22:E22"/>
    <mergeCell ref="D23:E23"/>
    <mergeCell ref="D24:E24"/>
    <mergeCell ref="D25:E25"/>
    <mergeCell ref="D26:E26"/>
    <mergeCell ref="D27:E27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8:E8"/>
    <mergeCell ref="B3:C3"/>
    <mergeCell ref="B4:C4"/>
    <mergeCell ref="D5:E5"/>
    <mergeCell ref="D6:E6"/>
    <mergeCell ref="D7:E7"/>
  </mergeCells>
  <conditionalFormatting sqref="C6:C72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25">
      <selection activeCell="A5" sqref="A5:E54"/>
    </sheetView>
  </sheetViews>
  <sheetFormatPr defaultColWidth="9.140625" defaultRowHeight="12.75"/>
  <cols>
    <col min="1" max="1" width="22.140625" style="0" bestFit="1" customWidth="1"/>
    <col min="3" max="3" width="10.421875" style="0" bestFit="1" customWidth="1"/>
    <col min="4" max="4" width="41.57421875" style="16" customWidth="1"/>
    <col min="5" max="5" width="4.8515625" style="16" customWidth="1"/>
    <col min="10" max="10" width="26.421875" style="0" bestFit="1" customWidth="1"/>
  </cols>
  <sheetData>
    <row r="1" spans="1:5" ht="12.75">
      <c r="A1" s="6" t="s">
        <v>50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349">
        <f>+'Dicembre ''09 '!C75</f>
        <v>519.1900000000009</v>
      </c>
      <c r="C3" s="350"/>
      <c r="D3" s="23" t="s">
        <v>59</v>
      </c>
      <c r="E3" s="24">
        <v>56</v>
      </c>
    </row>
    <row r="4" spans="1:5" ht="15.75">
      <c r="A4" s="1" t="s">
        <v>56</v>
      </c>
      <c r="B4" s="349">
        <f>+'Dicembre ''09 '!C74</f>
        <v>463.19000000000085</v>
      </c>
      <c r="C4" s="350">
        <f>+B3-56</f>
        <v>463.19000000000085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347" t="s">
        <v>5</v>
      </c>
      <c r="E5" s="347"/>
    </row>
    <row r="6" spans="1:8" ht="12.75">
      <c r="A6" s="20">
        <v>40179</v>
      </c>
      <c r="B6" s="3"/>
      <c r="C6" s="9"/>
      <c r="D6" s="347"/>
      <c r="E6" s="347"/>
      <c r="H6" s="16" t="s">
        <v>60</v>
      </c>
    </row>
    <row r="7" spans="1:5" ht="12.75">
      <c r="A7" s="20">
        <v>40180</v>
      </c>
      <c r="B7" s="3"/>
      <c r="C7" s="9"/>
      <c r="D7" s="348"/>
      <c r="E7" s="348"/>
    </row>
    <row r="8" spans="1:10" ht="12.75">
      <c r="A8" s="20">
        <v>40181</v>
      </c>
      <c r="B8" s="3"/>
      <c r="C8" s="28"/>
      <c r="D8" s="348"/>
      <c r="E8" s="348"/>
      <c r="J8" s="16"/>
    </row>
    <row r="9" spans="1:5" ht="12.75">
      <c r="A9" s="11">
        <v>40182</v>
      </c>
      <c r="B9" s="3"/>
      <c r="C9" s="9">
        <v>-3.3</v>
      </c>
      <c r="D9" s="348" t="s">
        <v>6</v>
      </c>
      <c r="E9" s="348" t="s">
        <v>6</v>
      </c>
    </row>
    <row r="10" spans="1:5" ht="12.75">
      <c r="A10" s="11">
        <v>40182</v>
      </c>
      <c r="B10" s="3"/>
      <c r="C10" s="29"/>
      <c r="D10" s="348" t="s">
        <v>6</v>
      </c>
      <c r="E10" s="348" t="s">
        <v>6</v>
      </c>
    </row>
    <row r="11" spans="1:5" ht="12.75">
      <c r="A11" s="11">
        <v>40183</v>
      </c>
      <c r="B11" s="3"/>
      <c r="C11" s="29"/>
      <c r="D11" s="348" t="s">
        <v>6</v>
      </c>
      <c r="E11" s="348" t="s">
        <v>6</v>
      </c>
    </row>
    <row r="12" spans="1:11" ht="12.75">
      <c r="A12" s="11">
        <v>40183</v>
      </c>
      <c r="B12" s="3"/>
      <c r="C12" s="9">
        <v>-1</v>
      </c>
      <c r="D12" s="348" t="s">
        <v>6</v>
      </c>
      <c r="E12" s="348" t="s">
        <v>6</v>
      </c>
      <c r="I12" s="9">
        <v>47.9</v>
      </c>
      <c r="J12" s="348" t="s">
        <v>53</v>
      </c>
      <c r="K12" s="348" t="s">
        <v>53</v>
      </c>
    </row>
    <row r="13" spans="1:11" ht="12.75">
      <c r="A13" s="20">
        <v>40184</v>
      </c>
      <c r="B13" s="3"/>
      <c r="C13" s="9"/>
      <c r="D13" s="348"/>
      <c r="E13" s="348"/>
      <c r="J13" s="348"/>
      <c r="K13" s="348" t="s">
        <v>54</v>
      </c>
    </row>
    <row r="14" spans="1:9" ht="12.75">
      <c r="A14" s="11">
        <v>40185</v>
      </c>
      <c r="B14" s="3"/>
      <c r="C14" s="28"/>
      <c r="D14" s="348" t="s">
        <v>6</v>
      </c>
      <c r="E14" s="348" t="s">
        <v>6</v>
      </c>
      <c r="I14">
        <f>SUM(I8:I13)</f>
        <v>47.9</v>
      </c>
    </row>
    <row r="15" spans="1:5" ht="12.75">
      <c r="A15" s="11">
        <v>40185</v>
      </c>
      <c r="B15" s="3"/>
      <c r="C15" s="28"/>
      <c r="D15" s="348" t="s">
        <v>6</v>
      </c>
      <c r="E15" s="348" t="s">
        <v>6</v>
      </c>
    </row>
    <row r="16" spans="1:5" ht="12.75">
      <c r="A16" s="11">
        <v>40186</v>
      </c>
      <c r="B16" s="3"/>
      <c r="C16" s="28"/>
      <c r="D16" s="348" t="s">
        <v>6</v>
      </c>
      <c r="E16" s="348" t="s">
        <v>6</v>
      </c>
    </row>
    <row r="17" spans="1:5" ht="12.75">
      <c r="A17" s="11">
        <v>40186</v>
      </c>
      <c r="B17" s="3"/>
      <c r="C17" s="28"/>
      <c r="D17" s="348" t="s">
        <v>6</v>
      </c>
      <c r="E17" s="348" t="s">
        <v>6</v>
      </c>
    </row>
    <row r="18" spans="1:5" ht="12.75">
      <c r="A18" s="11">
        <v>40186</v>
      </c>
      <c r="B18" s="3"/>
      <c r="C18" s="28"/>
      <c r="D18" s="348" t="s">
        <v>6</v>
      </c>
      <c r="E18" s="348" t="s">
        <v>6</v>
      </c>
    </row>
    <row r="19" spans="1:5" ht="12.75">
      <c r="A19" s="20">
        <v>40187</v>
      </c>
      <c r="B19" s="3"/>
      <c r="C19" s="9"/>
      <c r="D19" s="348"/>
      <c r="E19" s="348"/>
    </row>
    <row r="20" spans="1:5" ht="12.75">
      <c r="A20" s="20">
        <v>40188</v>
      </c>
      <c r="B20" s="3"/>
      <c r="C20" s="9"/>
      <c r="D20" s="348"/>
      <c r="E20" s="348"/>
    </row>
    <row r="21" spans="1:5" ht="12.75">
      <c r="A21" s="11">
        <v>40189</v>
      </c>
      <c r="B21" s="3"/>
      <c r="C21" s="28"/>
      <c r="D21" s="348" t="s">
        <v>6</v>
      </c>
      <c r="E21" s="348"/>
    </row>
    <row r="22" spans="1:5" ht="12.75">
      <c r="A22" s="11">
        <v>40189</v>
      </c>
      <c r="B22" s="3"/>
      <c r="C22" s="28"/>
      <c r="D22" s="348" t="s">
        <v>6</v>
      </c>
      <c r="E22" s="348"/>
    </row>
    <row r="23" spans="1:5" ht="12.75">
      <c r="A23" s="11">
        <v>40190</v>
      </c>
      <c r="B23" s="3"/>
      <c r="C23" s="28"/>
      <c r="D23" s="348" t="s">
        <v>6</v>
      </c>
      <c r="E23" s="348"/>
    </row>
    <row r="24" spans="1:9" ht="12.75">
      <c r="A24" s="11">
        <v>40190</v>
      </c>
      <c r="B24" s="3"/>
      <c r="C24" s="28"/>
      <c r="D24" s="348" t="s">
        <v>6</v>
      </c>
      <c r="E24" s="348"/>
      <c r="I24" s="27"/>
    </row>
    <row r="25" spans="1:5" ht="12.75">
      <c r="A25" s="11">
        <v>40190</v>
      </c>
      <c r="B25" s="3"/>
      <c r="C25" s="9">
        <v>-112.34</v>
      </c>
      <c r="D25" s="348" t="s">
        <v>42</v>
      </c>
      <c r="E25" s="348"/>
    </row>
    <row r="26" spans="1:5" ht="12.75">
      <c r="A26" s="11">
        <v>40191</v>
      </c>
      <c r="B26" s="3"/>
      <c r="C26" s="28"/>
      <c r="D26" s="348" t="s">
        <v>6</v>
      </c>
      <c r="E26" s="348" t="s">
        <v>6</v>
      </c>
    </row>
    <row r="27" spans="1:5" ht="12.75">
      <c r="A27" s="11">
        <v>40191</v>
      </c>
      <c r="B27" s="3"/>
      <c r="C27" s="9">
        <v>-17</v>
      </c>
      <c r="D27" s="348" t="s">
        <v>51</v>
      </c>
      <c r="E27" s="348" t="s">
        <v>51</v>
      </c>
    </row>
    <row r="28" spans="1:5" ht="12.75">
      <c r="A28" s="11">
        <v>40192</v>
      </c>
      <c r="B28" s="3"/>
      <c r="C28" s="28"/>
      <c r="D28" s="348" t="s">
        <v>6</v>
      </c>
      <c r="E28" s="348" t="s">
        <v>6</v>
      </c>
    </row>
    <row r="29" spans="1:5" ht="12.75">
      <c r="A29" s="11">
        <v>40193</v>
      </c>
      <c r="B29" s="3"/>
      <c r="C29" s="28"/>
      <c r="D29" s="348" t="s">
        <v>6</v>
      </c>
      <c r="E29" s="348" t="s">
        <v>6</v>
      </c>
    </row>
    <row r="30" spans="1:5" ht="12.75">
      <c r="A30" s="11">
        <v>40193</v>
      </c>
      <c r="B30" s="3"/>
      <c r="C30" s="28"/>
      <c r="D30" s="348" t="s">
        <v>6</v>
      </c>
      <c r="E30" s="348" t="s">
        <v>6</v>
      </c>
    </row>
    <row r="31" spans="1:5" ht="12.75">
      <c r="A31" s="20">
        <v>40194</v>
      </c>
      <c r="B31" s="3"/>
      <c r="C31" s="9"/>
      <c r="D31" s="348"/>
      <c r="E31" s="348"/>
    </row>
    <row r="32" spans="1:5" ht="12.75">
      <c r="A32" s="20">
        <v>40195</v>
      </c>
      <c r="B32" s="8"/>
      <c r="C32" s="13"/>
      <c r="D32" s="348"/>
      <c r="E32" s="348"/>
    </row>
    <row r="33" spans="1:5" ht="12.75">
      <c r="A33" s="11">
        <v>40196</v>
      </c>
      <c r="B33" s="3"/>
      <c r="C33" s="28"/>
      <c r="D33" s="348" t="s">
        <v>6</v>
      </c>
      <c r="E33" s="348" t="s">
        <v>6</v>
      </c>
    </row>
    <row r="34" spans="1:5" ht="12.75">
      <c r="A34" s="11">
        <v>40196</v>
      </c>
      <c r="B34" s="3"/>
      <c r="C34" s="28"/>
      <c r="D34" s="348" t="s">
        <v>6</v>
      </c>
      <c r="E34" s="348" t="s">
        <v>6</v>
      </c>
    </row>
    <row r="35" spans="1:5" ht="12.75">
      <c r="A35" s="11">
        <v>40196</v>
      </c>
      <c r="B35" s="3"/>
      <c r="C35" s="9">
        <v>-85</v>
      </c>
      <c r="D35" s="348" t="s">
        <v>52</v>
      </c>
      <c r="E35" s="348" t="s">
        <v>52</v>
      </c>
    </row>
    <row r="36" spans="1:5" ht="12.75">
      <c r="A36" s="11">
        <v>40197</v>
      </c>
      <c r="B36" s="3"/>
      <c r="C36" s="28"/>
      <c r="D36" s="348" t="s">
        <v>6</v>
      </c>
      <c r="E36" s="348" t="s">
        <v>6</v>
      </c>
    </row>
    <row r="37" spans="1:5" ht="12.75">
      <c r="A37" s="11">
        <v>40197</v>
      </c>
      <c r="B37" s="3"/>
      <c r="C37" s="28"/>
      <c r="D37" s="348" t="s">
        <v>6</v>
      </c>
      <c r="E37" s="348" t="s">
        <v>6</v>
      </c>
    </row>
    <row r="38" spans="1:5" ht="12.75">
      <c r="A38" s="11">
        <v>40198</v>
      </c>
      <c r="B38" s="3"/>
      <c r="C38" s="28"/>
      <c r="D38" s="348" t="s">
        <v>6</v>
      </c>
      <c r="E38" s="348" t="s">
        <v>6</v>
      </c>
    </row>
    <row r="39" spans="1:5" ht="12.75">
      <c r="A39" s="11">
        <v>40198</v>
      </c>
      <c r="B39" s="3"/>
      <c r="C39" s="29"/>
      <c r="D39" s="348" t="s">
        <v>53</v>
      </c>
      <c r="E39" s="348" t="s">
        <v>53</v>
      </c>
    </row>
    <row r="40" spans="1:5" ht="12.75">
      <c r="A40" s="11">
        <v>40199</v>
      </c>
      <c r="B40" s="3"/>
      <c r="C40" s="9">
        <f>-762</f>
        <v>-762</v>
      </c>
      <c r="D40" s="348" t="s">
        <v>63</v>
      </c>
      <c r="E40" s="348" t="s">
        <v>54</v>
      </c>
    </row>
    <row r="41" spans="1:5" ht="12.75">
      <c r="A41" s="11">
        <v>40199</v>
      </c>
      <c r="B41" s="3"/>
      <c r="C41" s="9"/>
      <c r="D41" s="348" t="s">
        <v>6</v>
      </c>
      <c r="E41" s="348" t="s">
        <v>6</v>
      </c>
    </row>
    <row r="42" spans="1:5" ht="12.75">
      <c r="A42" s="11">
        <v>40200</v>
      </c>
      <c r="B42" s="3"/>
      <c r="C42" s="28">
        <f>-(18+19.4)</f>
        <v>-37.4</v>
      </c>
      <c r="D42" s="348" t="s">
        <v>6</v>
      </c>
      <c r="E42" s="348" t="s">
        <v>6</v>
      </c>
    </row>
    <row r="43" spans="1:5" ht="12.75">
      <c r="A43" s="11">
        <v>40200</v>
      </c>
      <c r="D43" s="348"/>
      <c r="E43" s="348"/>
    </row>
    <row r="44" spans="1:5" ht="12.75">
      <c r="A44" s="20">
        <v>40201</v>
      </c>
      <c r="B44" s="3"/>
      <c r="C44" s="9"/>
      <c r="D44" s="348"/>
      <c r="E44" s="348"/>
    </row>
    <row r="45" spans="1:5" ht="12.75">
      <c r="A45" s="20">
        <v>40202</v>
      </c>
      <c r="B45" s="3"/>
      <c r="C45" s="9"/>
      <c r="D45" s="348"/>
      <c r="E45" s="348"/>
    </row>
    <row r="46" spans="1:5" ht="12.75">
      <c r="A46" s="11">
        <v>40203</v>
      </c>
      <c r="B46" s="3"/>
      <c r="C46" s="9"/>
      <c r="D46" s="348"/>
      <c r="E46" s="348"/>
    </row>
    <row r="47" spans="1:5" ht="12.75">
      <c r="A47" s="11">
        <v>40204</v>
      </c>
      <c r="B47" s="3"/>
      <c r="C47" s="9"/>
      <c r="D47" s="348"/>
      <c r="E47" s="348"/>
    </row>
    <row r="48" spans="1:5" ht="12.75">
      <c r="A48" s="11">
        <v>40205</v>
      </c>
      <c r="B48" s="3"/>
      <c r="C48" s="9"/>
      <c r="D48" s="348"/>
      <c r="E48" s="348"/>
    </row>
    <row r="49" spans="1:5" ht="12.75">
      <c r="A49" s="11">
        <v>40206</v>
      </c>
      <c r="B49" s="3"/>
      <c r="C49" s="9"/>
      <c r="D49" s="348"/>
      <c r="E49" s="348"/>
    </row>
    <row r="50" spans="1:9" ht="12.75">
      <c r="A50" s="11">
        <v>40207</v>
      </c>
      <c r="B50" s="3"/>
      <c r="C50" s="9"/>
      <c r="D50" s="348"/>
      <c r="E50" s="348"/>
      <c r="I50">
        <v>27.5</v>
      </c>
    </row>
    <row r="51" spans="1:9" ht="12.75">
      <c r="A51" s="20">
        <v>40208</v>
      </c>
      <c r="B51" s="3"/>
      <c r="C51" s="9"/>
      <c r="D51" s="348"/>
      <c r="E51" s="348"/>
      <c r="I51">
        <v>37.4</v>
      </c>
    </row>
    <row r="52" spans="1:5" ht="12.75">
      <c r="A52" s="20">
        <v>40209</v>
      </c>
      <c r="B52" s="3"/>
      <c r="C52" s="9"/>
      <c r="D52" s="348"/>
      <c r="E52" s="348"/>
    </row>
    <row r="53" spans="1:5" ht="12.75">
      <c r="A53" s="11"/>
      <c r="B53" s="8">
        <v>2000</v>
      </c>
      <c r="C53" s="13">
        <v>2000</v>
      </c>
      <c r="D53" s="348" t="s">
        <v>65</v>
      </c>
      <c r="E53" s="348"/>
    </row>
    <row r="54" spans="1:5" ht="12.75">
      <c r="A54" s="11"/>
      <c r="B54" s="3"/>
      <c r="C54" s="9"/>
      <c r="D54" s="348"/>
      <c r="E54" s="348"/>
    </row>
    <row r="55" spans="1:5" ht="12.75">
      <c r="A55" s="11"/>
      <c r="B55" s="3"/>
      <c r="C55" s="9"/>
      <c r="D55" s="348"/>
      <c r="E55" s="348"/>
    </row>
    <row r="56" spans="1:5" ht="12.75">
      <c r="A56" s="11"/>
      <c r="B56" s="5"/>
      <c r="C56" s="4"/>
      <c r="D56" s="348"/>
      <c r="E56" s="348"/>
    </row>
    <row r="57" spans="1:5" ht="15.75">
      <c r="A57" s="3" t="s">
        <v>57</v>
      </c>
      <c r="B57" s="5"/>
      <c r="C57" s="21">
        <f>B4+SUM(C6:C55)</f>
        <v>1445.150000000001</v>
      </c>
      <c r="D57" s="348"/>
      <c r="E57" s="348"/>
    </row>
    <row r="58" spans="1:5" ht="12.75">
      <c r="A58" s="3" t="s">
        <v>58</v>
      </c>
      <c r="B58" s="5"/>
      <c r="C58" s="22">
        <f>+C57+E3</f>
        <v>1501.150000000001</v>
      </c>
      <c r="D58" s="348"/>
      <c r="E58" s="348"/>
    </row>
  </sheetData>
  <sheetProtection/>
  <mergeCells count="58">
    <mergeCell ref="D58:E58"/>
    <mergeCell ref="D57:E57"/>
    <mergeCell ref="D47:E47"/>
    <mergeCell ref="D48:E48"/>
    <mergeCell ref="D44:E44"/>
    <mergeCell ref="D55:E55"/>
    <mergeCell ref="D56:E56"/>
    <mergeCell ref="D51:E51"/>
    <mergeCell ref="D52:E52"/>
    <mergeCell ref="D53:E53"/>
    <mergeCell ref="D27:E27"/>
    <mergeCell ref="D28:E28"/>
    <mergeCell ref="J12:K12"/>
    <mergeCell ref="J13:K13"/>
    <mergeCell ref="D54:E54"/>
    <mergeCell ref="D34:E34"/>
    <mergeCell ref="D35:E35"/>
    <mergeCell ref="D36:E36"/>
    <mergeCell ref="D37:E37"/>
    <mergeCell ref="D49:E49"/>
    <mergeCell ref="D45:E45"/>
    <mergeCell ref="D46:E46"/>
    <mergeCell ref="D50:E50"/>
    <mergeCell ref="D39:E39"/>
    <mergeCell ref="D42:E42"/>
    <mergeCell ref="D43:E43"/>
    <mergeCell ref="D29:E29"/>
    <mergeCell ref="D30:E30"/>
    <mergeCell ref="D31:E31"/>
    <mergeCell ref="D32:E32"/>
    <mergeCell ref="D33:E33"/>
    <mergeCell ref="D38:E38"/>
    <mergeCell ref="D20:E20"/>
    <mergeCell ref="D21:E21"/>
    <mergeCell ref="D22:E22"/>
    <mergeCell ref="D23:E23"/>
    <mergeCell ref="D24:E24"/>
    <mergeCell ref="D25:E25"/>
    <mergeCell ref="D12:E12"/>
    <mergeCell ref="D13:E13"/>
    <mergeCell ref="D40:E40"/>
    <mergeCell ref="D41:E41"/>
    <mergeCell ref="D26:E26"/>
    <mergeCell ref="D15:E15"/>
    <mergeCell ref="D16:E16"/>
    <mergeCell ref="D17:E17"/>
    <mergeCell ref="D18:E18"/>
    <mergeCell ref="D19:E19"/>
    <mergeCell ref="D14:E14"/>
    <mergeCell ref="B3:C3"/>
    <mergeCell ref="B4:C4"/>
    <mergeCell ref="D5:E5"/>
    <mergeCell ref="D6:E6"/>
    <mergeCell ref="D7:E7"/>
    <mergeCell ref="D8:E8"/>
    <mergeCell ref="D9:E9"/>
    <mergeCell ref="D10:E10"/>
    <mergeCell ref="D11:E11"/>
  </mergeCells>
  <conditionalFormatting sqref="C9:C41 C44:C56"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0">
      <selection activeCell="J10" sqref="J10"/>
    </sheetView>
  </sheetViews>
  <sheetFormatPr defaultColWidth="9.140625" defaultRowHeight="12.75"/>
  <cols>
    <col min="1" max="1" width="9.57421875" style="0" customWidth="1"/>
    <col min="2" max="3" width="14.57421875" style="0" customWidth="1"/>
    <col min="4" max="4" width="42.140625" style="16" customWidth="1"/>
    <col min="5" max="5" width="10.8515625" style="16" customWidth="1"/>
    <col min="10" max="10" width="26.421875" style="0" bestFit="1" customWidth="1"/>
  </cols>
  <sheetData>
    <row r="1" spans="1:5" ht="12.75">
      <c r="A1" s="6" t="s">
        <v>64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349">
        <f>+'Gennaio ''10 '!C58</f>
        <v>1501.150000000001</v>
      </c>
      <c r="C3" s="350"/>
      <c r="D3" s="23" t="s">
        <v>59</v>
      </c>
      <c r="E3" s="24">
        <v>56</v>
      </c>
    </row>
    <row r="4" spans="1:5" ht="15.75">
      <c r="A4" s="1" t="s">
        <v>56</v>
      </c>
      <c r="B4" s="349">
        <f>+'Gennaio ''10 '!C57</f>
        <v>1445.150000000001</v>
      </c>
      <c r="C4" s="350">
        <f>+B3-56</f>
        <v>1445.150000000001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347" t="s">
        <v>5</v>
      </c>
      <c r="E5" s="347"/>
    </row>
    <row r="6" spans="1:3" ht="12.75">
      <c r="A6" s="11">
        <v>40210</v>
      </c>
      <c r="B6" s="8"/>
      <c r="C6" s="13"/>
    </row>
    <row r="7" spans="1:5" ht="12.75">
      <c r="A7" s="11">
        <v>40211</v>
      </c>
      <c r="B7" s="3"/>
      <c r="C7" s="3"/>
      <c r="D7" s="348"/>
      <c r="E7" s="348"/>
    </row>
    <row r="8" spans="1:5" ht="12.75">
      <c r="A8" s="11">
        <v>40212</v>
      </c>
      <c r="B8" s="3"/>
      <c r="C8" s="3"/>
      <c r="D8" s="348"/>
      <c r="E8" s="348"/>
    </row>
    <row r="9" spans="1:5" ht="12.75">
      <c r="A9" s="11">
        <v>40213</v>
      </c>
      <c r="B9" s="3"/>
      <c r="C9" s="28">
        <f>-(13.4+4.3)</f>
        <v>-17.7</v>
      </c>
      <c r="D9" s="348" t="s">
        <v>6</v>
      </c>
      <c r="E9" s="348" t="s">
        <v>6</v>
      </c>
    </row>
    <row r="10" spans="1:5" ht="66.75" customHeight="1">
      <c r="A10" s="11">
        <v>40214</v>
      </c>
      <c r="B10" s="3"/>
      <c r="C10" s="3">
        <f>-(100-64.9+9.8)</f>
        <v>-44.89999999999999</v>
      </c>
      <c r="D10" s="355" t="s">
        <v>77</v>
      </c>
      <c r="E10" s="348"/>
    </row>
    <row r="11" spans="1:5" ht="12.75">
      <c r="A11" s="20">
        <v>40215</v>
      </c>
      <c r="B11" s="3"/>
      <c r="C11" s="3">
        <v>-10.7</v>
      </c>
      <c r="D11" s="348" t="s">
        <v>76</v>
      </c>
      <c r="E11" s="348"/>
    </row>
    <row r="12" spans="1:5" ht="12.75">
      <c r="A12" s="20">
        <v>40216</v>
      </c>
      <c r="B12" s="3"/>
      <c r="C12" s="3"/>
      <c r="D12" s="348"/>
      <c r="E12" s="348"/>
    </row>
    <row r="13" spans="1:5" ht="12.75">
      <c r="A13" s="11">
        <v>40217</v>
      </c>
      <c r="B13" s="3"/>
      <c r="C13" s="34">
        <v>-63.7</v>
      </c>
      <c r="D13" s="348" t="s">
        <v>66</v>
      </c>
      <c r="E13" s="348"/>
    </row>
    <row r="14" spans="1:5" ht="12.75">
      <c r="A14" s="11">
        <v>40218</v>
      </c>
      <c r="B14" s="3"/>
      <c r="C14" s="34">
        <v>-91</v>
      </c>
      <c r="D14" s="348" t="s">
        <v>67</v>
      </c>
      <c r="E14" s="348"/>
    </row>
    <row r="15" spans="1:5" ht="12.75">
      <c r="A15" s="11">
        <v>40219</v>
      </c>
      <c r="B15" s="3"/>
      <c r="C15" s="34">
        <v>-176.58</v>
      </c>
      <c r="D15" s="348" t="s">
        <v>68</v>
      </c>
      <c r="E15" s="348"/>
    </row>
    <row r="16" spans="1:5" ht="12.75">
      <c r="A16" s="11">
        <v>40220</v>
      </c>
      <c r="B16" s="3"/>
      <c r="C16" s="34">
        <v>-2.2</v>
      </c>
      <c r="D16" s="348" t="s">
        <v>69</v>
      </c>
      <c r="E16" s="348"/>
    </row>
    <row r="17" spans="1:5" ht="12.75">
      <c r="A17" s="11">
        <v>40221</v>
      </c>
      <c r="B17" s="3"/>
      <c r="C17" s="34">
        <v>-50</v>
      </c>
      <c r="D17" s="348" t="s">
        <v>70</v>
      </c>
      <c r="E17" s="348"/>
    </row>
    <row r="18" spans="1:5" ht="12.75">
      <c r="A18" s="11">
        <v>40221</v>
      </c>
      <c r="B18" s="3"/>
      <c r="C18" s="34">
        <v>-59.12</v>
      </c>
      <c r="D18" s="30" t="s">
        <v>71</v>
      </c>
      <c r="E18" s="30"/>
    </row>
    <row r="19" spans="1:2" ht="12.75">
      <c r="A19" s="20">
        <v>40222</v>
      </c>
      <c r="B19" s="3"/>
    </row>
    <row r="20" spans="1:5" ht="12.75">
      <c r="A20" s="20">
        <v>40223</v>
      </c>
      <c r="B20" s="3"/>
      <c r="C20" s="3"/>
      <c r="D20" s="348"/>
      <c r="E20" s="348"/>
    </row>
    <row r="21" spans="1:5" ht="12.75">
      <c r="A21" s="11">
        <v>40224</v>
      </c>
      <c r="B21" s="3"/>
      <c r="C21" s="34">
        <v>-102</v>
      </c>
      <c r="D21" s="348" t="s">
        <v>72</v>
      </c>
      <c r="E21" s="348"/>
    </row>
    <row r="22" spans="1:9" ht="12.75">
      <c r="A22" s="11">
        <v>40225</v>
      </c>
      <c r="B22" s="3"/>
      <c r="C22" s="34">
        <v>-14.4</v>
      </c>
      <c r="D22" s="348" t="s">
        <v>73</v>
      </c>
      <c r="E22" s="348"/>
      <c r="I22" s="27"/>
    </row>
    <row r="23" spans="1:5" ht="12.75">
      <c r="A23" s="11">
        <v>40226</v>
      </c>
      <c r="B23" s="3"/>
      <c r="C23" s="3"/>
      <c r="D23" s="348"/>
      <c r="E23" s="348"/>
    </row>
    <row r="24" spans="1:5" ht="12.75">
      <c r="A24" s="11">
        <v>40227</v>
      </c>
      <c r="B24" s="3"/>
      <c r="C24" s="34">
        <v>-15</v>
      </c>
      <c r="D24" s="348" t="s">
        <v>74</v>
      </c>
      <c r="E24" s="348"/>
    </row>
    <row r="25" spans="1:5" ht="12.75">
      <c r="A25" s="11">
        <v>40228</v>
      </c>
      <c r="B25" s="3"/>
      <c r="C25" s="31">
        <v>-30</v>
      </c>
      <c r="D25" s="354" t="s">
        <v>78</v>
      </c>
      <c r="E25" s="354"/>
    </row>
    <row r="26" spans="1:5" ht="12.75">
      <c r="A26" s="20">
        <v>40229</v>
      </c>
      <c r="B26" s="3"/>
      <c r="C26" s="3"/>
      <c r="D26" s="348"/>
      <c r="E26" s="348"/>
    </row>
    <row r="27" spans="1:5" ht="12.75">
      <c r="A27" s="20">
        <v>40230</v>
      </c>
      <c r="B27" s="3"/>
      <c r="C27" s="3"/>
      <c r="D27" s="348"/>
      <c r="E27" s="348"/>
    </row>
    <row r="28" spans="1:5" ht="12.75">
      <c r="A28" s="11">
        <v>40231</v>
      </c>
      <c r="B28" s="3"/>
      <c r="C28" s="3">
        <v>150</v>
      </c>
      <c r="D28" s="348" t="s">
        <v>75</v>
      </c>
      <c r="E28" s="348"/>
    </row>
    <row r="29" spans="1:5" ht="12.75">
      <c r="A29" s="11">
        <v>40232</v>
      </c>
      <c r="B29" s="3"/>
      <c r="C29" s="3">
        <v>-5</v>
      </c>
      <c r="D29" s="348" t="s">
        <v>82</v>
      </c>
      <c r="E29" s="348"/>
    </row>
    <row r="30" spans="1:5" ht="12.75">
      <c r="A30" s="11">
        <v>40233</v>
      </c>
      <c r="B30" s="3"/>
      <c r="C30" s="3"/>
      <c r="D30" s="348"/>
      <c r="E30" s="348"/>
    </row>
    <row r="31" spans="1:5" ht="12.75">
      <c r="A31" s="11">
        <v>40234</v>
      </c>
      <c r="B31" s="3"/>
      <c r="C31" s="3"/>
      <c r="D31" s="348"/>
      <c r="E31" s="348"/>
    </row>
    <row r="32" spans="1:5" ht="12.75">
      <c r="A32" s="11">
        <v>40235</v>
      </c>
      <c r="B32" s="3"/>
      <c r="C32" s="3"/>
      <c r="D32" s="348"/>
      <c r="E32" s="348"/>
    </row>
    <row r="33" spans="1:5" ht="12.75">
      <c r="A33" s="20">
        <v>40236</v>
      </c>
      <c r="B33" s="3"/>
      <c r="C33" s="3"/>
      <c r="D33" s="348"/>
      <c r="E33" s="348"/>
    </row>
    <row r="34" spans="1:5" ht="12.75">
      <c r="A34" s="20">
        <v>40237</v>
      </c>
      <c r="B34" s="3"/>
      <c r="C34" s="3"/>
      <c r="D34" s="348"/>
      <c r="E34" s="348"/>
    </row>
    <row r="35" spans="1:5" ht="12.75">
      <c r="A35" s="11">
        <v>40238</v>
      </c>
      <c r="B35" s="3"/>
      <c r="C35" s="3"/>
      <c r="D35" s="348"/>
      <c r="E35" s="348"/>
    </row>
    <row r="36" spans="1:5" ht="12.75">
      <c r="A36" s="11">
        <v>40239</v>
      </c>
      <c r="B36" s="3"/>
      <c r="C36" s="3"/>
      <c r="D36" s="348"/>
      <c r="E36" s="348"/>
    </row>
    <row r="37" spans="1:5" ht="12.75">
      <c r="A37" s="11">
        <v>40240</v>
      </c>
      <c r="B37" s="3"/>
      <c r="C37" s="3"/>
      <c r="D37" s="348"/>
      <c r="E37" s="348"/>
    </row>
    <row r="38" spans="1:5" ht="12.75">
      <c r="A38" s="11">
        <v>40241</v>
      </c>
      <c r="B38" s="3"/>
      <c r="C38" s="3"/>
      <c r="D38" s="348"/>
      <c r="E38" s="348"/>
    </row>
    <row r="39" spans="1:5" ht="12.75">
      <c r="A39" s="11"/>
      <c r="B39" s="5"/>
      <c r="C39" s="4"/>
      <c r="D39" s="348"/>
      <c r="E39" s="348"/>
    </row>
    <row r="40" spans="1:5" ht="15.75">
      <c r="A40" s="3" t="s">
        <v>57</v>
      </c>
      <c r="B40" s="5"/>
      <c r="C40" s="21">
        <f>B4+SUM(C6:C38)</f>
        <v>912.850000000001</v>
      </c>
      <c r="D40" s="348"/>
      <c r="E40" s="348"/>
    </row>
    <row r="41" spans="1:5" ht="12.75">
      <c r="A41" s="3" t="s">
        <v>58</v>
      </c>
      <c r="B41" s="5"/>
      <c r="C41" s="22">
        <f>+C40+E3</f>
        <v>968.850000000001</v>
      </c>
      <c r="D41" s="348"/>
      <c r="E41" s="348"/>
    </row>
    <row r="43" spans="3:4" ht="12.75">
      <c r="C43" s="26">
        <f>+C44-C40</f>
        <v>513.6999999999989</v>
      </c>
      <c r="D43" s="16" t="s">
        <v>62</v>
      </c>
    </row>
    <row r="44" spans="1:3" ht="12.75">
      <c r="A44" s="25" t="s">
        <v>61</v>
      </c>
      <c r="B44" s="25"/>
      <c r="C44" s="25">
        <f>1427.08-7.08+6.55</f>
        <v>1426.55</v>
      </c>
    </row>
  </sheetData>
  <sheetProtection/>
  <mergeCells count="36">
    <mergeCell ref="D10:E10"/>
    <mergeCell ref="D13:E13"/>
    <mergeCell ref="D12:E12"/>
    <mergeCell ref="D7:E7"/>
    <mergeCell ref="D8:E8"/>
    <mergeCell ref="D11:E11"/>
    <mergeCell ref="D36:E36"/>
    <mergeCell ref="D37:E37"/>
    <mergeCell ref="B3:C3"/>
    <mergeCell ref="B4:C4"/>
    <mergeCell ref="D5:E5"/>
    <mergeCell ref="D23:E23"/>
    <mergeCell ref="D14:E14"/>
    <mergeCell ref="D15:E15"/>
    <mergeCell ref="D16:E16"/>
    <mergeCell ref="D9:E9"/>
    <mergeCell ref="D39:E39"/>
    <mergeCell ref="D40:E40"/>
    <mergeCell ref="D41:E41"/>
    <mergeCell ref="D30:E30"/>
    <mergeCell ref="D31:E31"/>
    <mergeCell ref="D32:E32"/>
    <mergeCell ref="D38:E38"/>
    <mergeCell ref="D33:E33"/>
    <mergeCell ref="D34:E34"/>
    <mergeCell ref="D35:E35"/>
    <mergeCell ref="D29:E29"/>
    <mergeCell ref="D17:E17"/>
    <mergeCell ref="D20:E20"/>
    <mergeCell ref="D21:E21"/>
    <mergeCell ref="D22:E22"/>
    <mergeCell ref="D24:E24"/>
    <mergeCell ref="D25:E25"/>
    <mergeCell ref="D27:E27"/>
    <mergeCell ref="D28:E28"/>
    <mergeCell ref="D26:E26"/>
  </mergeCells>
  <conditionalFormatting sqref="C6:C8 C20:C39 C10:C18">
    <cfRule type="cellIs" priority="4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22">
      <selection activeCell="A42" sqref="A42:E46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2.00390625" style="16" customWidth="1"/>
    <col min="5" max="5" width="14.421875" style="16" customWidth="1"/>
    <col min="10" max="10" width="26.421875" style="0" bestFit="1" customWidth="1"/>
  </cols>
  <sheetData>
    <row r="1" spans="1:5" ht="12.75">
      <c r="A1" s="6" t="s">
        <v>79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349">
        <f>+'Febbraio ''10 '!C41</f>
        <v>968.850000000001</v>
      </c>
      <c r="C3" s="350"/>
      <c r="D3" s="23" t="s">
        <v>59</v>
      </c>
      <c r="E3" s="24">
        <v>56</v>
      </c>
    </row>
    <row r="4" spans="1:5" ht="15.75">
      <c r="A4" s="1" t="s">
        <v>56</v>
      </c>
      <c r="B4" s="349">
        <f>+'Febbraio ''10 '!C40</f>
        <v>912.850000000001</v>
      </c>
      <c r="C4" s="350">
        <f>+B3-56</f>
        <v>912.850000000001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347" t="s">
        <v>5</v>
      </c>
      <c r="E5" s="347"/>
    </row>
    <row r="6" spans="1:5" ht="12.75">
      <c r="A6" s="11">
        <v>40238</v>
      </c>
      <c r="B6" s="3"/>
      <c r="C6" s="37">
        <v>-5</v>
      </c>
      <c r="D6" s="348" t="s">
        <v>80</v>
      </c>
      <c r="E6" s="348"/>
    </row>
    <row r="7" spans="1:3" ht="12.75">
      <c r="A7" s="11">
        <v>40239</v>
      </c>
      <c r="B7" s="3"/>
      <c r="C7" s="36"/>
    </row>
    <row r="8" spans="1:5" ht="12.75">
      <c r="A8" s="11">
        <v>40240</v>
      </c>
      <c r="B8" s="3"/>
      <c r="C8" s="35"/>
      <c r="D8" s="348"/>
      <c r="E8" s="348"/>
    </row>
    <row r="9" spans="1:5" ht="12.75">
      <c r="A9" s="11">
        <v>40241</v>
      </c>
      <c r="B9" s="3"/>
      <c r="C9" s="35"/>
      <c r="D9" s="348"/>
      <c r="E9" s="348"/>
    </row>
    <row r="10" spans="1:5" ht="12.75">
      <c r="A10" s="11">
        <v>40242</v>
      </c>
      <c r="B10" s="3"/>
      <c r="C10" s="35"/>
      <c r="D10" s="30"/>
      <c r="E10" s="30"/>
    </row>
    <row r="11" spans="1:5" ht="12.75">
      <c r="A11" s="11">
        <v>40243</v>
      </c>
      <c r="B11" s="3"/>
      <c r="C11" s="35"/>
      <c r="D11" s="30"/>
      <c r="E11" s="30"/>
    </row>
    <row r="12" spans="1:5" ht="12.75">
      <c r="A12" s="11">
        <v>40244</v>
      </c>
      <c r="B12" s="3"/>
      <c r="C12" s="35"/>
      <c r="D12" s="30"/>
      <c r="E12" s="30"/>
    </row>
    <row r="13" spans="1:5" ht="12.75">
      <c r="A13" s="11">
        <v>40245</v>
      </c>
      <c r="B13" s="3"/>
      <c r="C13" s="35"/>
      <c r="D13" s="30"/>
      <c r="E13" s="30"/>
    </row>
    <row r="14" spans="1:5" ht="12.75">
      <c r="A14" s="11">
        <v>40246</v>
      </c>
      <c r="B14" s="3"/>
      <c r="C14" s="35"/>
      <c r="D14" s="30"/>
      <c r="E14" s="30"/>
    </row>
    <row r="15" spans="1:5" ht="12.75">
      <c r="A15" s="11">
        <v>40247</v>
      </c>
      <c r="B15" s="3"/>
      <c r="C15" s="35"/>
      <c r="D15" s="30"/>
      <c r="E15" s="30"/>
    </row>
    <row r="16" spans="1:5" ht="12.75">
      <c r="A16" s="11">
        <v>40248</v>
      </c>
      <c r="B16" s="3"/>
      <c r="C16" s="37">
        <v>-119</v>
      </c>
      <c r="D16" s="30" t="s">
        <v>83</v>
      </c>
      <c r="E16" s="30"/>
    </row>
    <row r="17" spans="1:5" ht="12.75">
      <c r="A17" s="11">
        <v>40249</v>
      </c>
      <c r="B17" s="3"/>
      <c r="C17" s="37">
        <v>-154.9</v>
      </c>
      <c r="D17" s="30" t="s">
        <v>84</v>
      </c>
      <c r="E17" s="30"/>
    </row>
    <row r="18" spans="1:5" ht="12.75">
      <c r="A18" s="11">
        <v>40250</v>
      </c>
      <c r="B18" s="3"/>
      <c r="C18" s="37">
        <v>-85.2</v>
      </c>
      <c r="D18" s="348" t="s">
        <v>81</v>
      </c>
      <c r="E18" s="348"/>
    </row>
    <row r="19" spans="1:5" ht="12.75">
      <c r="A19" s="11">
        <v>40251</v>
      </c>
      <c r="B19" s="3"/>
      <c r="C19" s="37">
        <v>-39.1</v>
      </c>
      <c r="D19" s="30" t="s">
        <v>85</v>
      </c>
      <c r="E19" s="30"/>
    </row>
    <row r="20" spans="1:5" ht="12.75">
      <c r="A20" s="11">
        <v>40252</v>
      </c>
      <c r="B20" s="3"/>
      <c r="C20" s="35"/>
      <c r="D20" s="30"/>
      <c r="E20" s="30"/>
    </row>
    <row r="21" spans="1:5" ht="12.75">
      <c r="A21" s="11">
        <v>40253</v>
      </c>
      <c r="B21" s="3"/>
      <c r="C21" s="35"/>
      <c r="D21" s="30"/>
      <c r="E21" s="30"/>
    </row>
    <row r="22" spans="1:5" ht="12.75">
      <c r="A22" s="11">
        <v>40254</v>
      </c>
      <c r="B22" s="3"/>
      <c r="C22" s="35"/>
      <c r="D22" s="30"/>
      <c r="E22" s="30"/>
    </row>
    <row r="23" spans="1:5" ht="12.75">
      <c r="A23" s="11">
        <v>40255</v>
      </c>
      <c r="B23" s="3"/>
      <c r="C23" s="37">
        <v>-19.5</v>
      </c>
      <c r="D23" s="30" t="s">
        <v>86</v>
      </c>
      <c r="E23" s="30"/>
    </row>
    <row r="24" spans="1:5" ht="12.75">
      <c r="A24" s="11">
        <v>40256</v>
      </c>
      <c r="B24" s="3"/>
      <c r="C24" s="37">
        <v>-7.8</v>
      </c>
      <c r="D24" s="30" t="s">
        <v>86</v>
      </c>
      <c r="E24" s="30"/>
    </row>
    <row r="25" spans="1:5" ht="12.75">
      <c r="A25" s="11">
        <v>40257</v>
      </c>
      <c r="B25" s="3"/>
      <c r="C25" s="35"/>
      <c r="D25" s="30"/>
      <c r="E25" s="30"/>
    </row>
    <row r="26" spans="1:5" ht="12.75">
      <c r="A26" s="11">
        <v>40258</v>
      </c>
      <c r="B26" s="3"/>
      <c r="C26" s="35"/>
      <c r="D26" s="30"/>
      <c r="E26" s="30"/>
    </row>
    <row r="27" spans="1:5" ht="12.75">
      <c r="A27" s="11">
        <v>40259</v>
      </c>
      <c r="B27" s="3"/>
      <c r="C27" s="37">
        <v>-62.22</v>
      </c>
      <c r="D27" s="30" t="s">
        <v>87</v>
      </c>
      <c r="E27" s="30"/>
    </row>
    <row r="28" spans="1:5" ht="12.75">
      <c r="A28" s="11">
        <v>40260</v>
      </c>
      <c r="B28" s="3"/>
      <c r="C28" s="35"/>
      <c r="D28" s="30"/>
      <c r="E28" s="30"/>
    </row>
    <row r="29" spans="1:8" ht="12.75">
      <c r="A29" s="11">
        <v>40261</v>
      </c>
      <c r="B29" s="3"/>
      <c r="C29" s="37">
        <v>-90.4</v>
      </c>
      <c r="D29" s="30" t="s">
        <v>88</v>
      </c>
      <c r="E29" s="30"/>
      <c r="H29">
        <f>3.9*5</f>
        <v>19.5</v>
      </c>
    </row>
    <row r="30" spans="1:5" ht="12.75">
      <c r="A30" s="11">
        <v>40262</v>
      </c>
      <c r="B30" s="3"/>
      <c r="C30" s="35"/>
      <c r="D30" s="30"/>
      <c r="E30" s="30"/>
    </row>
    <row r="31" spans="1:5" ht="12.75">
      <c r="A31" s="11">
        <v>40263</v>
      </c>
      <c r="B31" s="3"/>
      <c r="C31" s="35"/>
      <c r="D31" s="30"/>
      <c r="E31" s="30"/>
    </row>
    <row r="32" spans="1:5" ht="12.75">
      <c r="A32" s="11">
        <v>40264</v>
      </c>
      <c r="B32" s="3"/>
      <c r="C32" s="35"/>
      <c r="D32" s="30"/>
      <c r="E32" s="30"/>
    </row>
    <row r="33" spans="1:5" ht="12.75">
      <c r="A33" s="11">
        <v>40265</v>
      </c>
      <c r="B33" s="3"/>
      <c r="C33" s="37"/>
      <c r="D33" s="30"/>
      <c r="E33" s="30"/>
    </row>
    <row r="34" spans="1:5" ht="12.75">
      <c r="A34" s="11">
        <v>40266</v>
      </c>
      <c r="B34" s="3"/>
      <c r="C34" s="37">
        <v>-20</v>
      </c>
      <c r="D34" s="30" t="s">
        <v>90</v>
      </c>
      <c r="E34" s="30"/>
    </row>
    <row r="35" spans="1:5" ht="12.75">
      <c r="A35" s="11">
        <v>40267</v>
      </c>
      <c r="B35" s="3"/>
      <c r="C35" s="37">
        <v>-194.1</v>
      </c>
      <c r="D35" s="30" t="s">
        <v>89</v>
      </c>
      <c r="E35" s="30"/>
    </row>
    <row r="36" spans="1:5" ht="12.75">
      <c r="A36" s="11">
        <v>40268</v>
      </c>
      <c r="B36" s="3"/>
      <c r="C36" s="35"/>
      <c r="D36" s="30"/>
      <c r="E36" s="30"/>
    </row>
    <row r="37" spans="1:5" ht="15.75">
      <c r="A37" s="3" t="s">
        <v>57</v>
      </c>
      <c r="B37" s="5"/>
      <c r="C37" s="21">
        <f>B4+SUM(C6:C36)</f>
        <v>115.63000000000102</v>
      </c>
      <c r="D37" s="348"/>
      <c r="E37" s="348"/>
    </row>
    <row r="38" spans="1:5" ht="12.75">
      <c r="A38" s="3" t="s">
        <v>58</v>
      </c>
      <c r="B38" s="5"/>
      <c r="C38" s="22">
        <f>+C37+E3</f>
        <v>171.63000000000102</v>
      </c>
      <c r="D38" s="348"/>
      <c r="E38" s="348"/>
    </row>
    <row r="40" ht="12.75">
      <c r="C40" s="26"/>
    </row>
  </sheetData>
  <sheetProtection/>
  <mergeCells count="9">
    <mergeCell ref="B3:C3"/>
    <mergeCell ref="B4:C4"/>
    <mergeCell ref="D5:E5"/>
    <mergeCell ref="D38:E38"/>
    <mergeCell ref="D6:E6"/>
    <mergeCell ref="D18:E18"/>
    <mergeCell ref="D8:E8"/>
    <mergeCell ref="D9:E9"/>
    <mergeCell ref="D37:E37"/>
  </mergeCells>
  <conditionalFormatting sqref="C6 C8:C27 C29:C36">
    <cfRule type="cellIs" priority="2" dxfId="0" operator="greaterThan" stopIfTrue="1">
      <formula>0</formula>
    </cfRule>
  </conditionalFormatting>
  <conditionalFormatting sqref="C28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28">
      <selection activeCell="B54" sqref="B54"/>
    </sheetView>
  </sheetViews>
  <sheetFormatPr defaultColWidth="9.140625" defaultRowHeight="12.75"/>
  <cols>
    <col min="1" max="1" width="22.421875" style="0" customWidth="1"/>
    <col min="2" max="3" width="14.57421875" style="0" customWidth="1"/>
    <col min="4" max="4" width="44.57421875" style="16" bestFit="1" customWidth="1"/>
    <col min="5" max="5" width="16.28125" style="16" customWidth="1"/>
    <col min="9" max="9" width="40.28125" style="0" customWidth="1"/>
    <col min="10" max="10" width="26.421875" style="0" bestFit="1" customWidth="1"/>
  </cols>
  <sheetData>
    <row r="1" spans="1:5" ht="12.75">
      <c r="A1" s="6" t="s">
        <v>92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349">
        <f>+'Marzo ''10 '!C38</f>
        <v>171.63000000000102</v>
      </c>
      <c r="C3" s="350"/>
      <c r="D3" s="23" t="s">
        <v>59</v>
      </c>
      <c r="E3" s="24">
        <v>56</v>
      </c>
    </row>
    <row r="4" spans="1:5" ht="15.75">
      <c r="A4" s="1" t="s">
        <v>56</v>
      </c>
      <c r="B4" s="349">
        <f>+'Marzo ''10 '!C37</f>
        <v>115.63000000000102</v>
      </c>
      <c r="C4" s="350">
        <f>+B3-56</f>
        <v>115.63000000000102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347" t="s">
        <v>5</v>
      </c>
      <c r="E5" s="347"/>
    </row>
    <row r="6" spans="1:7" ht="12.75">
      <c r="A6" s="11">
        <v>40269</v>
      </c>
      <c r="B6" s="3"/>
      <c r="C6" s="3">
        <v>1500</v>
      </c>
      <c r="D6" s="30" t="s">
        <v>91</v>
      </c>
      <c r="E6" s="30"/>
      <c r="G6" s="27"/>
    </row>
    <row r="7" spans="1:5" ht="12.75">
      <c r="A7" s="11">
        <v>40270</v>
      </c>
      <c r="B7" s="3"/>
      <c r="C7" s="3">
        <f>-11.7-1.81</f>
        <v>-13.51</v>
      </c>
      <c r="D7" s="30" t="s">
        <v>102</v>
      </c>
      <c r="E7" s="30"/>
    </row>
    <row r="8" spans="1:5" ht="12.75">
      <c r="A8" s="11">
        <v>40271</v>
      </c>
      <c r="B8" s="3"/>
      <c r="C8" s="3"/>
      <c r="D8" s="30"/>
      <c r="E8" s="30"/>
    </row>
    <row r="9" spans="1:5" ht="12.75">
      <c r="A9" s="11">
        <v>40272</v>
      </c>
      <c r="B9" s="3"/>
      <c r="C9" s="3"/>
      <c r="D9" s="30"/>
      <c r="E9" s="30"/>
    </row>
    <row r="10" spans="1:5" ht="12.75">
      <c r="A10" s="11">
        <v>40273</v>
      </c>
      <c r="B10" s="3"/>
      <c r="C10" s="3"/>
      <c r="D10" s="30"/>
      <c r="E10" s="30"/>
    </row>
    <row r="11" spans="1:5" ht="12.75">
      <c r="A11" s="11">
        <v>40274</v>
      </c>
      <c r="B11" s="3"/>
      <c r="C11" s="3">
        <v>-135.4</v>
      </c>
      <c r="D11" s="30" t="s">
        <v>95</v>
      </c>
      <c r="E11" s="30"/>
    </row>
    <row r="12" spans="1:5" ht="12.75">
      <c r="A12" s="11">
        <v>40275</v>
      </c>
      <c r="B12" s="3"/>
      <c r="C12" s="3">
        <v>-8.9</v>
      </c>
      <c r="D12" s="30" t="s">
        <v>93</v>
      </c>
      <c r="E12" s="30"/>
    </row>
    <row r="13" spans="1:5" ht="12.75">
      <c r="A13" s="11">
        <v>40276</v>
      </c>
      <c r="B13" s="3"/>
      <c r="C13" s="3"/>
      <c r="D13" s="30"/>
      <c r="E13" s="30"/>
    </row>
    <row r="14" spans="1:5" ht="12.75">
      <c r="A14" s="11">
        <v>40277</v>
      </c>
      <c r="B14" s="3"/>
      <c r="C14" s="3"/>
      <c r="D14" s="30"/>
      <c r="E14" s="30"/>
    </row>
    <row r="15" spans="1:5" ht="12.75">
      <c r="A15" s="11">
        <v>40278</v>
      </c>
      <c r="B15" s="3"/>
      <c r="C15" s="3"/>
      <c r="D15" s="30"/>
      <c r="E15" s="30"/>
    </row>
    <row r="16" spans="1:5" ht="12.75">
      <c r="A16" s="11">
        <v>40279</v>
      </c>
      <c r="B16" s="3"/>
      <c r="C16" s="3"/>
      <c r="D16" s="30"/>
      <c r="E16" s="30"/>
    </row>
    <row r="17" spans="1:5" ht="12.75">
      <c r="A17" s="11">
        <v>40280</v>
      </c>
      <c r="B17" s="3"/>
      <c r="C17" s="3">
        <v>-736.8</v>
      </c>
      <c r="D17" s="30" t="s">
        <v>94</v>
      </c>
      <c r="E17" s="30"/>
    </row>
    <row r="18" spans="1:5" ht="12.75">
      <c r="A18" s="11">
        <v>40281</v>
      </c>
      <c r="B18" s="3"/>
      <c r="C18" s="3">
        <v>-7.75</v>
      </c>
      <c r="D18" s="30" t="s">
        <v>96</v>
      </c>
      <c r="E18" s="30"/>
    </row>
    <row r="19" spans="1:5" ht="12.75">
      <c r="A19" s="11">
        <v>40282</v>
      </c>
      <c r="B19" s="3"/>
      <c r="C19" s="3"/>
      <c r="D19" s="30"/>
      <c r="E19" s="30"/>
    </row>
    <row r="20" spans="1:5" ht="12.75">
      <c r="A20" s="11">
        <v>40283</v>
      </c>
      <c r="B20" s="3"/>
      <c r="C20" s="3">
        <v>-12.03</v>
      </c>
      <c r="D20" s="30" t="s">
        <v>98</v>
      </c>
      <c r="E20" s="30"/>
    </row>
    <row r="21" spans="1:5" ht="12.75">
      <c r="A21" s="11">
        <v>40284</v>
      </c>
      <c r="B21" s="3"/>
      <c r="C21" s="3"/>
      <c r="D21" s="30"/>
      <c r="E21" s="30"/>
    </row>
    <row r="22" spans="1:5" ht="12.75">
      <c r="A22" s="11">
        <v>40285</v>
      </c>
      <c r="B22" s="3"/>
      <c r="C22" s="3"/>
      <c r="D22" s="30"/>
      <c r="E22" s="30"/>
    </row>
    <row r="23" spans="1:5" ht="12.75">
      <c r="A23" s="11">
        <v>40286</v>
      </c>
      <c r="B23" s="3"/>
      <c r="C23" s="3"/>
      <c r="D23" s="30"/>
      <c r="E23" s="30"/>
    </row>
    <row r="24" spans="1:5" ht="12.75">
      <c r="A24" s="11">
        <v>40287</v>
      </c>
      <c r="B24" s="3"/>
      <c r="C24" s="3"/>
      <c r="D24" s="30"/>
      <c r="E24" s="30"/>
    </row>
    <row r="25" spans="1:5" ht="12.75">
      <c r="A25" s="11">
        <v>40288</v>
      </c>
      <c r="B25" s="3"/>
      <c r="C25" s="3"/>
      <c r="D25" s="30"/>
      <c r="E25" s="30"/>
    </row>
    <row r="26" spans="1:5" ht="12.75">
      <c r="A26" s="11">
        <v>40289</v>
      </c>
      <c r="B26" s="3"/>
      <c r="C26" s="3">
        <v>-3.9</v>
      </c>
      <c r="D26" s="30" t="s">
        <v>99</v>
      </c>
      <c r="E26" s="30"/>
    </row>
    <row r="27" spans="1:6" ht="12.75">
      <c r="A27" s="11">
        <v>40290</v>
      </c>
      <c r="B27" s="3"/>
      <c r="C27" s="3">
        <v>-63.6</v>
      </c>
      <c r="D27" s="30" t="s">
        <v>97</v>
      </c>
      <c r="E27" s="30"/>
      <c r="F27" s="27"/>
    </row>
    <row r="28" spans="1:5" ht="12.75">
      <c r="A28" s="11">
        <v>40291</v>
      </c>
      <c r="B28" s="3"/>
      <c r="C28" s="3"/>
      <c r="D28" s="30"/>
      <c r="E28" s="30"/>
    </row>
    <row r="29" spans="1:11" ht="12.75">
      <c r="A29" s="11">
        <v>40292</v>
      </c>
      <c r="B29" s="3"/>
      <c r="C29" s="3"/>
      <c r="D29" s="30"/>
      <c r="E29" s="30"/>
      <c r="J29" t="s">
        <v>101</v>
      </c>
      <c r="K29">
        <f>495+2.69</f>
        <v>497.69</v>
      </c>
    </row>
    <row r="30" spans="1:5" ht="12.75">
      <c r="A30" s="11">
        <v>40293</v>
      </c>
      <c r="B30" s="3"/>
      <c r="C30" s="3"/>
      <c r="D30" s="30"/>
      <c r="E30" s="30"/>
    </row>
    <row r="31" spans="1:5" ht="12.75">
      <c r="A31" s="11">
        <v>40294</v>
      </c>
      <c r="B31" s="3"/>
      <c r="C31" s="3">
        <v>-51.95</v>
      </c>
      <c r="D31" s="30" t="s">
        <v>71</v>
      </c>
      <c r="E31" s="30"/>
    </row>
    <row r="32" spans="1:5" ht="12.75">
      <c r="A32" s="11">
        <v>40295</v>
      </c>
      <c r="B32" s="3"/>
      <c r="C32" s="3">
        <v>-26.88</v>
      </c>
      <c r="D32" s="30" t="s">
        <v>100</v>
      </c>
      <c r="E32" s="30"/>
    </row>
    <row r="33" spans="1:5" ht="12.75">
      <c r="A33" s="11">
        <v>40296</v>
      </c>
      <c r="B33" s="3"/>
      <c r="C33" s="3">
        <v>-52.74</v>
      </c>
      <c r="D33" s="30" t="s">
        <v>112</v>
      </c>
      <c r="E33" s="30"/>
    </row>
    <row r="34" spans="1:5" ht="12.75">
      <c r="A34" s="11">
        <v>40297</v>
      </c>
      <c r="B34" s="3"/>
      <c r="C34" s="3">
        <v>-160</v>
      </c>
      <c r="D34" s="30" t="s">
        <v>90</v>
      </c>
      <c r="E34" s="30"/>
    </row>
    <row r="35" spans="1:12" ht="12.75">
      <c r="A35" s="11">
        <v>40298</v>
      </c>
      <c r="B35" s="3"/>
      <c r="C35" s="3">
        <v>-144.9</v>
      </c>
      <c r="D35" s="30" t="s">
        <v>89</v>
      </c>
      <c r="E35" s="30"/>
      <c r="J35" s="32"/>
      <c r="K35" s="32"/>
      <c r="L35" s="32"/>
    </row>
    <row r="36" spans="1:12" ht="12.75">
      <c r="A36" s="11"/>
      <c r="B36" s="3"/>
      <c r="C36" s="3"/>
      <c r="D36" s="30"/>
      <c r="E36" s="30"/>
      <c r="J36" s="32"/>
      <c r="K36" s="33">
        <f>+C37-K29</f>
        <v>-300.41999999999905</v>
      </c>
      <c r="L36" s="32"/>
    </row>
    <row r="37" spans="1:12" ht="15.75">
      <c r="A37" s="3" t="s">
        <v>57</v>
      </c>
      <c r="B37" s="5"/>
      <c r="C37" s="21">
        <f>B4+SUM(C6:C36)</f>
        <v>197.27000000000092</v>
      </c>
      <c r="D37" s="348"/>
      <c r="E37" s="348"/>
      <c r="J37" s="32"/>
      <c r="K37" s="32"/>
      <c r="L37" s="32"/>
    </row>
    <row r="38" spans="1:5" ht="12.75">
      <c r="A38" s="3" t="s">
        <v>58</v>
      </c>
      <c r="B38" s="5"/>
      <c r="C38" s="22">
        <f>+C37+E3</f>
        <v>253.27000000000092</v>
      </c>
      <c r="D38" s="348"/>
      <c r="E38" s="348"/>
    </row>
    <row r="40" ht="12.75">
      <c r="C40" s="26"/>
    </row>
    <row r="42" spans="1:5" ht="12.75">
      <c r="A42" s="64" t="s">
        <v>168</v>
      </c>
      <c r="B42" s="65"/>
      <c r="C42" s="44" t="s">
        <v>172</v>
      </c>
      <c r="D42" s="45" t="s">
        <v>1</v>
      </c>
      <c r="E42" s="45" t="s">
        <v>169</v>
      </c>
    </row>
    <row r="43" spans="1:5" ht="12.75">
      <c r="A43" s="55"/>
      <c r="B43" s="59"/>
      <c r="C43" s="56"/>
      <c r="D43" s="57"/>
      <c r="E43" s="58"/>
    </row>
    <row r="44" spans="1:6" ht="25.5">
      <c r="A44" s="46" t="s">
        <v>194</v>
      </c>
      <c r="B44" s="60" t="s">
        <v>0</v>
      </c>
      <c r="C44" s="51">
        <v>4</v>
      </c>
      <c r="D44" s="67" t="s">
        <v>192</v>
      </c>
      <c r="E44" s="63" t="s">
        <v>193</v>
      </c>
      <c r="F44" s="27" t="s">
        <v>195</v>
      </c>
    </row>
    <row r="45" spans="1:5" ht="12.75">
      <c r="A45" s="48"/>
      <c r="B45" s="60" t="s">
        <v>171</v>
      </c>
      <c r="C45" s="51">
        <v>0</v>
      </c>
      <c r="D45" s="53"/>
      <c r="E45" s="47"/>
    </row>
    <row r="46" spans="1:5" ht="12.75">
      <c r="A46" s="49"/>
      <c r="B46" s="61" t="s">
        <v>4</v>
      </c>
      <c r="C46" s="52">
        <f>C44-C45</f>
        <v>4</v>
      </c>
      <c r="D46" s="54"/>
      <c r="E46" s="50"/>
    </row>
    <row r="47" spans="1:5" ht="12.75">
      <c r="A47" s="55"/>
      <c r="B47" s="59"/>
      <c r="C47" s="56"/>
      <c r="D47" s="57"/>
      <c r="E47" s="58"/>
    </row>
    <row r="48" spans="1:6" ht="25.5">
      <c r="A48" s="46" t="s">
        <v>173</v>
      </c>
      <c r="B48" s="60" t="s">
        <v>0</v>
      </c>
      <c r="C48" s="51">
        <v>8</v>
      </c>
      <c r="D48" s="67" t="s">
        <v>192</v>
      </c>
      <c r="E48" s="63" t="s">
        <v>193</v>
      </c>
      <c r="F48" t="s">
        <v>195</v>
      </c>
    </row>
    <row r="49" spans="1:5" ht="12.75">
      <c r="A49" s="48"/>
      <c r="B49" s="60" t="s">
        <v>171</v>
      </c>
      <c r="C49" s="51">
        <v>0</v>
      </c>
      <c r="D49" s="53"/>
      <c r="E49" s="47"/>
    </row>
    <row r="50" spans="1:5" ht="12.75">
      <c r="A50" s="49"/>
      <c r="B50" s="61" t="s">
        <v>4</v>
      </c>
      <c r="C50" s="52">
        <f>C48-C49</f>
        <v>8</v>
      </c>
      <c r="D50" s="54"/>
      <c r="E50" s="50"/>
    </row>
  </sheetData>
  <sheetProtection/>
  <mergeCells count="5">
    <mergeCell ref="D37:E37"/>
    <mergeCell ref="D38:E38"/>
    <mergeCell ref="B3:C3"/>
    <mergeCell ref="B4:C4"/>
    <mergeCell ref="D5:E5"/>
  </mergeCells>
  <conditionalFormatting sqref="C6:C36">
    <cfRule type="cellIs" priority="4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Lucia Rana</cp:lastModifiedBy>
  <cp:lastPrinted>2013-03-05T16:32:08Z</cp:lastPrinted>
  <dcterms:created xsi:type="dcterms:W3CDTF">2004-06-01T23:18:19Z</dcterms:created>
  <dcterms:modified xsi:type="dcterms:W3CDTF">2013-03-18T14:56:33Z</dcterms:modified>
  <cp:category/>
  <cp:version/>
  <cp:contentType/>
  <cp:contentStatus/>
</cp:coreProperties>
</file>