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4" i="1"/>
  <c r="K4" s="1"/>
  <c r="G13"/>
  <c r="K13" s="1"/>
  <c r="BZ4"/>
  <c r="CE4" s="1"/>
  <c r="CC44"/>
  <c r="CE44" s="1"/>
  <c r="CB44"/>
  <c r="CA44"/>
  <c r="CC39"/>
  <c r="CB39"/>
  <c r="CA39"/>
  <c r="CE39" s="1"/>
  <c r="CC34"/>
  <c r="CB34"/>
  <c r="CA34"/>
  <c r="CE34" s="1"/>
  <c r="CC32"/>
  <c r="CB32"/>
  <c r="CA32"/>
  <c r="CC13"/>
  <c r="CB13"/>
  <c r="CA13"/>
  <c r="CC9"/>
  <c r="CB9"/>
  <c r="CE9" s="1"/>
  <c r="CA9"/>
  <c r="BZ9"/>
  <c r="CC8"/>
  <c r="CB8"/>
  <c r="CE8" s="1"/>
  <c r="CA8"/>
  <c r="CC5"/>
  <c r="CC3" s="1"/>
  <c r="CC29" s="1"/>
  <c r="CB5"/>
  <c r="CA5"/>
  <c r="BZ5"/>
  <c r="CE5" s="1"/>
  <c r="CB3"/>
  <c r="CA3"/>
  <c r="CA29" s="1"/>
  <c r="CK44"/>
  <c r="CK39"/>
  <c r="CK34"/>
  <c r="CK32"/>
  <c r="CK27"/>
  <c r="CK25"/>
  <c r="CK23"/>
  <c r="CK21"/>
  <c r="CK20"/>
  <c r="CK19"/>
  <c r="CK18"/>
  <c r="CK17"/>
  <c r="CK16"/>
  <c r="CK15"/>
  <c r="CK14"/>
  <c r="CK13"/>
  <c r="CK11"/>
  <c r="CK9"/>
  <c r="CK8"/>
  <c r="CK7"/>
  <c r="CK5"/>
  <c r="CK4"/>
  <c r="CE32"/>
  <c r="CE27"/>
  <c r="CE25"/>
  <c r="CE23"/>
  <c r="CE21"/>
  <c r="CE20"/>
  <c r="CE19"/>
  <c r="CE18"/>
  <c r="CE17"/>
  <c r="CE16"/>
  <c r="CE15"/>
  <c r="CE14"/>
  <c r="CE13"/>
  <c r="CE11"/>
  <c r="CE7"/>
  <c r="K34"/>
  <c r="K27"/>
  <c r="K25"/>
  <c r="K23"/>
  <c r="K19"/>
  <c r="K11"/>
  <c r="K8"/>
  <c r="K32"/>
  <c r="CI44"/>
  <c r="CH44"/>
  <c r="CG44"/>
  <c r="CI39"/>
  <c r="CH39"/>
  <c r="CG39"/>
  <c r="CI34"/>
  <c r="CH34"/>
  <c r="CG34"/>
  <c r="CI32"/>
  <c r="CH32"/>
  <c r="CG32"/>
  <c r="CI13"/>
  <c r="CH13"/>
  <c r="CG13"/>
  <c r="CI9"/>
  <c r="CH9"/>
  <c r="CG9"/>
  <c r="CF9"/>
  <c r="CI8"/>
  <c r="CH8"/>
  <c r="CG8"/>
  <c r="CI5"/>
  <c r="CH5"/>
  <c r="CG5"/>
  <c r="CG3" s="1"/>
  <c r="CG29" s="1"/>
  <c r="CF5"/>
  <c r="CF3" s="1"/>
  <c r="CI3"/>
  <c r="CI29" s="1"/>
  <c r="CH3"/>
  <c r="CH29" s="1"/>
  <c r="BQ44"/>
  <c r="BP44"/>
  <c r="BO44"/>
  <c r="BN44"/>
  <c r="BM44"/>
  <c r="BL44"/>
  <c r="BK44"/>
  <c r="BJ44"/>
  <c r="BI44"/>
  <c r="BH44"/>
  <c r="BG44"/>
  <c r="BF44"/>
  <c r="BS44" s="1"/>
  <c r="BB44"/>
  <c r="BA44"/>
  <c r="AZ44"/>
  <c r="AY44"/>
  <c r="AX44"/>
  <c r="AW44"/>
  <c r="AV44"/>
  <c r="AU44"/>
  <c r="AT44"/>
  <c r="AS44"/>
  <c r="AR44"/>
  <c r="AQ44"/>
  <c r="BD44" s="1"/>
  <c r="AM44"/>
  <c r="AL44"/>
  <c r="AK44"/>
  <c r="AJ44"/>
  <c r="AI44"/>
  <c r="AH44"/>
  <c r="AG44"/>
  <c r="AF44"/>
  <c r="AE44"/>
  <c r="AD44"/>
  <c r="AC44"/>
  <c r="AB44"/>
  <c r="AO44" s="1"/>
  <c r="X44"/>
  <c r="W44"/>
  <c r="V44"/>
  <c r="U44"/>
  <c r="T44"/>
  <c r="S44"/>
  <c r="R44"/>
  <c r="Q44"/>
  <c r="P44"/>
  <c r="O44"/>
  <c r="N44"/>
  <c r="M44"/>
  <c r="I44"/>
  <c r="H44"/>
  <c r="G44"/>
  <c r="BQ39"/>
  <c r="BP39"/>
  <c r="BO39"/>
  <c r="BN39"/>
  <c r="BM39"/>
  <c r="BL39"/>
  <c r="BK39"/>
  <c r="BJ39"/>
  <c r="BI39"/>
  <c r="BH39"/>
  <c r="BG39"/>
  <c r="BF39"/>
  <c r="BB39"/>
  <c r="BA39"/>
  <c r="AZ39"/>
  <c r="AY39"/>
  <c r="AX39"/>
  <c r="AW39"/>
  <c r="AV39"/>
  <c r="AU39"/>
  <c r="AT39"/>
  <c r="AS39"/>
  <c r="AR39"/>
  <c r="AQ39"/>
  <c r="AM39"/>
  <c r="AL39"/>
  <c r="AK39"/>
  <c r="AJ39"/>
  <c r="AI39"/>
  <c r="AH39"/>
  <c r="AG39"/>
  <c r="AF39"/>
  <c r="AE39"/>
  <c r="AD39"/>
  <c r="AC39"/>
  <c r="AB39"/>
  <c r="X39"/>
  <c r="W39"/>
  <c r="V39"/>
  <c r="U39"/>
  <c r="T39"/>
  <c r="S39"/>
  <c r="R39"/>
  <c r="Q39"/>
  <c r="P39"/>
  <c r="O39"/>
  <c r="N39"/>
  <c r="M39"/>
  <c r="K39"/>
  <c r="I39"/>
  <c r="H39"/>
  <c r="G39"/>
  <c r="BQ34"/>
  <c r="BP34"/>
  <c r="BO34"/>
  <c r="BN34"/>
  <c r="BM34"/>
  <c r="BL34"/>
  <c r="BK34"/>
  <c r="BJ34"/>
  <c r="BI34"/>
  <c r="BH34"/>
  <c r="BG34"/>
  <c r="BF34"/>
  <c r="BB34"/>
  <c r="BA34"/>
  <c r="AZ34"/>
  <c r="AY34"/>
  <c r="AX34"/>
  <c r="AW34"/>
  <c r="AV34"/>
  <c r="AU34"/>
  <c r="AT34"/>
  <c r="AS34"/>
  <c r="AR34"/>
  <c r="AQ34"/>
  <c r="AM34"/>
  <c r="AL34"/>
  <c r="AK34"/>
  <c r="AJ34"/>
  <c r="AI34"/>
  <c r="AH34"/>
  <c r="AG34"/>
  <c r="AF34"/>
  <c r="AE34"/>
  <c r="AD34"/>
  <c r="AC34"/>
  <c r="AB34"/>
  <c r="X34"/>
  <c r="W34"/>
  <c r="V34"/>
  <c r="U34"/>
  <c r="T34"/>
  <c r="S34"/>
  <c r="R34"/>
  <c r="Q34"/>
  <c r="P34"/>
  <c r="O34"/>
  <c r="N34"/>
  <c r="M34"/>
  <c r="I34"/>
  <c r="H34"/>
  <c r="G34"/>
  <c r="BQ32"/>
  <c r="BP32"/>
  <c r="BO32"/>
  <c r="BN32"/>
  <c r="BM32"/>
  <c r="BL32"/>
  <c r="BK32"/>
  <c r="BJ32"/>
  <c r="BI32"/>
  <c r="BH32"/>
  <c r="BG32"/>
  <c r="BF32"/>
  <c r="BB32"/>
  <c r="BA32"/>
  <c r="AZ32"/>
  <c r="AY32"/>
  <c r="AX32"/>
  <c r="AW32"/>
  <c r="AV32"/>
  <c r="AU32"/>
  <c r="AT32"/>
  <c r="AS32"/>
  <c r="AR32"/>
  <c r="AQ32"/>
  <c r="AM32"/>
  <c r="AL32"/>
  <c r="AK32"/>
  <c r="AJ32"/>
  <c r="AI32"/>
  <c r="AH32"/>
  <c r="AG32"/>
  <c r="AF32"/>
  <c r="AE32"/>
  <c r="AD32"/>
  <c r="AC32"/>
  <c r="AB32"/>
  <c r="X32"/>
  <c r="W32"/>
  <c r="V32"/>
  <c r="U32"/>
  <c r="T32"/>
  <c r="S32"/>
  <c r="R32"/>
  <c r="Q32"/>
  <c r="P32"/>
  <c r="O32"/>
  <c r="N32"/>
  <c r="M32"/>
  <c r="I32"/>
  <c r="H32"/>
  <c r="G32"/>
  <c r="BV28"/>
  <c r="BQ27"/>
  <c r="BP27"/>
  <c r="BO27"/>
  <c r="BN27"/>
  <c r="BM27"/>
  <c r="BL27"/>
  <c r="BK27"/>
  <c r="BJ27"/>
  <c r="BI27"/>
  <c r="BH27"/>
  <c r="BG27"/>
  <c r="BF27"/>
  <c r="BB27"/>
  <c r="BA27"/>
  <c r="AZ27"/>
  <c r="AY27"/>
  <c r="AX27"/>
  <c r="AW27"/>
  <c r="AV27"/>
  <c r="AU27"/>
  <c r="AT27"/>
  <c r="AS27"/>
  <c r="AR27"/>
  <c r="AQ27"/>
  <c r="AM27"/>
  <c r="AL27"/>
  <c r="AK27"/>
  <c r="AJ27"/>
  <c r="AI27"/>
  <c r="AH27"/>
  <c r="AG27"/>
  <c r="AF27"/>
  <c r="AE27"/>
  <c r="AD27"/>
  <c r="AC27"/>
  <c r="AB27"/>
  <c r="X27"/>
  <c r="W27"/>
  <c r="V27"/>
  <c r="U27"/>
  <c r="T27"/>
  <c r="S27"/>
  <c r="R27"/>
  <c r="Q27"/>
  <c r="P27"/>
  <c r="O27"/>
  <c r="N27"/>
  <c r="M27"/>
  <c r="BV26"/>
  <c r="BQ25"/>
  <c r="BP25"/>
  <c r="BO25"/>
  <c r="BN25"/>
  <c r="BM25"/>
  <c r="BL25"/>
  <c r="BK25"/>
  <c r="BJ25"/>
  <c r="BI25"/>
  <c r="BH25"/>
  <c r="BG25"/>
  <c r="BF25"/>
  <c r="BB25"/>
  <c r="BA25"/>
  <c r="AZ25"/>
  <c r="AY25"/>
  <c r="AX25"/>
  <c r="AW25"/>
  <c r="AV25"/>
  <c r="AU25"/>
  <c r="AT25"/>
  <c r="AS25"/>
  <c r="AR25"/>
  <c r="AQ25"/>
  <c r="AM25"/>
  <c r="AL25"/>
  <c r="AK25"/>
  <c r="AJ25"/>
  <c r="AI25"/>
  <c r="AH25"/>
  <c r="AG25"/>
  <c r="AF25"/>
  <c r="AE25"/>
  <c r="AD25"/>
  <c r="AC25"/>
  <c r="AB25"/>
  <c r="X25"/>
  <c r="W25"/>
  <c r="V25"/>
  <c r="U25"/>
  <c r="T25"/>
  <c r="S25"/>
  <c r="R25"/>
  <c r="Q25"/>
  <c r="P25"/>
  <c r="O25"/>
  <c r="N25"/>
  <c r="M25"/>
  <c r="BV24"/>
  <c r="BQ23"/>
  <c r="BP23"/>
  <c r="BO23"/>
  <c r="BN23"/>
  <c r="BM23"/>
  <c r="BL23"/>
  <c r="BK23"/>
  <c r="BJ23"/>
  <c r="BI23"/>
  <c r="BH23"/>
  <c r="BG23"/>
  <c r="BF23"/>
  <c r="BS23" s="1"/>
  <c r="BB23"/>
  <c r="BA23"/>
  <c r="AZ23"/>
  <c r="AY23"/>
  <c r="AX23"/>
  <c r="AW23"/>
  <c r="AV23"/>
  <c r="AU23"/>
  <c r="AT23"/>
  <c r="AS23"/>
  <c r="AR23"/>
  <c r="AQ23"/>
  <c r="BD23" s="1"/>
  <c r="AM23"/>
  <c r="AL23"/>
  <c r="AK23"/>
  <c r="AJ23"/>
  <c r="AI23"/>
  <c r="AH23"/>
  <c r="AG23"/>
  <c r="AF23"/>
  <c r="AE23"/>
  <c r="AD23"/>
  <c r="AC23"/>
  <c r="AB23"/>
  <c r="X23"/>
  <c r="W23"/>
  <c r="V23"/>
  <c r="U23"/>
  <c r="T23"/>
  <c r="S23"/>
  <c r="R23"/>
  <c r="Q23"/>
  <c r="P23"/>
  <c r="O23"/>
  <c r="N23"/>
  <c r="M23"/>
  <c r="BV22"/>
  <c r="BQ21"/>
  <c r="BP21"/>
  <c r="BO21"/>
  <c r="BN21"/>
  <c r="BM21"/>
  <c r="BL21"/>
  <c r="BK21"/>
  <c r="BJ21"/>
  <c r="BI21"/>
  <c r="BH21"/>
  <c r="BG21"/>
  <c r="BF21"/>
  <c r="BS21" s="1"/>
  <c r="BB21"/>
  <c r="BA21"/>
  <c r="AZ21"/>
  <c r="AY21"/>
  <c r="AX21"/>
  <c r="AW21"/>
  <c r="AV21"/>
  <c r="AU21"/>
  <c r="AT21"/>
  <c r="AS21"/>
  <c r="AR21"/>
  <c r="AQ21"/>
  <c r="BD21" s="1"/>
  <c r="AO21"/>
  <c r="AM21"/>
  <c r="AL21"/>
  <c r="AK21"/>
  <c r="AJ21"/>
  <c r="AI21"/>
  <c r="AH21"/>
  <c r="AG21"/>
  <c r="AF21"/>
  <c r="AE21"/>
  <c r="AD21"/>
  <c r="AC21"/>
  <c r="AB21"/>
  <c r="Z21"/>
  <c r="X21"/>
  <c r="W21"/>
  <c r="V21"/>
  <c r="U21"/>
  <c r="T21"/>
  <c r="S21"/>
  <c r="R21"/>
  <c r="Q21"/>
  <c r="P21"/>
  <c r="O21"/>
  <c r="N21"/>
  <c r="M21"/>
  <c r="K21"/>
  <c r="BV21" s="1"/>
  <c r="K20"/>
  <c r="BV20" s="1"/>
  <c r="BQ19"/>
  <c r="BP19"/>
  <c r="BO19"/>
  <c r="BN19"/>
  <c r="BM19"/>
  <c r="BL19"/>
  <c r="BK19"/>
  <c r="BJ19"/>
  <c r="BI19"/>
  <c r="BH19"/>
  <c r="BG19"/>
  <c r="BF19"/>
  <c r="BB19"/>
  <c r="BA19"/>
  <c r="AZ19"/>
  <c r="AY19"/>
  <c r="AX19"/>
  <c r="AW19"/>
  <c r="AV19"/>
  <c r="AU19"/>
  <c r="AT19"/>
  <c r="AS19"/>
  <c r="AR19"/>
  <c r="AQ19"/>
  <c r="AO19"/>
  <c r="AM19"/>
  <c r="AL19"/>
  <c r="AK19"/>
  <c r="AJ19"/>
  <c r="AI19"/>
  <c r="AH19"/>
  <c r="AG19"/>
  <c r="AF19"/>
  <c r="AE19"/>
  <c r="AD19"/>
  <c r="AC19"/>
  <c r="AB19"/>
  <c r="Z19"/>
  <c r="BV19" s="1"/>
  <c r="X19"/>
  <c r="W19"/>
  <c r="V19"/>
  <c r="U19"/>
  <c r="T19"/>
  <c r="S19"/>
  <c r="R19"/>
  <c r="Q19"/>
  <c r="P19"/>
  <c r="O19"/>
  <c r="N19"/>
  <c r="M19"/>
  <c r="BQ18"/>
  <c r="BP18"/>
  <c r="BO18"/>
  <c r="BN18"/>
  <c r="BM18"/>
  <c r="BL18"/>
  <c r="BK18"/>
  <c r="BJ18"/>
  <c r="BI18"/>
  <c r="BH18"/>
  <c r="BG18"/>
  <c r="BF18"/>
  <c r="BS18" s="1"/>
  <c r="BB18"/>
  <c r="BA18"/>
  <c r="AZ18"/>
  <c r="AY18"/>
  <c r="AX18"/>
  <c r="AW18"/>
  <c r="AV18"/>
  <c r="AU18"/>
  <c r="AT18"/>
  <c r="AS18"/>
  <c r="AR18"/>
  <c r="AQ18"/>
  <c r="BD18" s="1"/>
  <c r="AO18"/>
  <c r="AM18"/>
  <c r="AL18"/>
  <c r="AK18"/>
  <c r="AJ18"/>
  <c r="AI18"/>
  <c r="AH18"/>
  <c r="AG18"/>
  <c r="AF18"/>
  <c r="AE18"/>
  <c r="AD18"/>
  <c r="AC18"/>
  <c r="AB18"/>
  <c r="Z18"/>
  <c r="X18"/>
  <c r="W18"/>
  <c r="V18"/>
  <c r="U18"/>
  <c r="T18"/>
  <c r="S18"/>
  <c r="R18"/>
  <c r="Q18"/>
  <c r="P18"/>
  <c r="O18"/>
  <c r="N18"/>
  <c r="M18"/>
  <c r="K18"/>
  <c r="BQ17"/>
  <c r="BP17"/>
  <c r="BO17"/>
  <c r="BN17"/>
  <c r="BM17"/>
  <c r="BL17"/>
  <c r="BK17"/>
  <c r="BJ17"/>
  <c r="BI17"/>
  <c r="BH17"/>
  <c r="BG17"/>
  <c r="BF17"/>
  <c r="BS17" s="1"/>
  <c r="BB17"/>
  <c r="BA17"/>
  <c r="AZ17"/>
  <c r="AY17"/>
  <c r="AX17"/>
  <c r="AW17"/>
  <c r="AV17"/>
  <c r="AU17"/>
  <c r="AT17"/>
  <c r="AS17"/>
  <c r="AR17"/>
  <c r="AQ17"/>
  <c r="BD17" s="1"/>
  <c r="AO17"/>
  <c r="AM17"/>
  <c r="AL17"/>
  <c r="AK17"/>
  <c r="AJ17"/>
  <c r="AI17"/>
  <c r="AH17"/>
  <c r="AG17"/>
  <c r="AF17"/>
  <c r="AE17"/>
  <c r="AD17"/>
  <c r="AC17"/>
  <c r="AB17"/>
  <c r="Z17"/>
  <c r="X17"/>
  <c r="W17"/>
  <c r="V17"/>
  <c r="U17"/>
  <c r="T17"/>
  <c r="S17"/>
  <c r="R17"/>
  <c r="Q17"/>
  <c r="P17"/>
  <c r="O17"/>
  <c r="N17"/>
  <c r="M17"/>
  <c r="K17"/>
  <c r="BQ16"/>
  <c r="BP16"/>
  <c r="BO16"/>
  <c r="BN16"/>
  <c r="BM16"/>
  <c r="BL16"/>
  <c r="BK16"/>
  <c r="BJ16"/>
  <c r="BI16"/>
  <c r="BH16"/>
  <c r="BG16"/>
  <c r="BF16"/>
  <c r="BS16" s="1"/>
  <c r="BB16"/>
  <c r="BA16"/>
  <c r="AZ16"/>
  <c r="AY16"/>
  <c r="AX16"/>
  <c r="AW16"/>
  <c r="AV16"/>
  <c r="AU16"/>
  <c r="AT16"/>
  <c r="AS16"/>
  <c r="AR16"/>
  <c r="AQ16"/>
  <c r="BD16" s="1"/>
  <c r="AO16"/>
  <c r="AM16"/>
  <c r="AL16"/>
  <c r="AK16"/>
  <c r="AJ16"/>
  <c r="AI16"/>
  <c r="AH16"/>
  <c r="AG16"/>
  <c r="AF16"/>
  <c r="AE16"/>
  <c r="AD16"/>
  <c r="AC16"/>
  <c r="AB16"/>
  <c r="Z16"/>
  <c r="X16"/>
  <c r="W16"/>
  <c r="V16"/>
  <c r="U16"/>
  <c r="T16"/>
  <c r="S16"/>
  <c r="R16"/>
  <c r="Q16"/>
  <c r="P16"/>
  <c r="O16"/>
  <c r="N16"/>
  <c r="M16"/>
  <c r="K16"/>
  <c r="BV16" s="1"/>
  <c r="BQ15"/>
  <c r="BP15"/>
  <c r="BO15"/>
  <c r="BN15"/>
  <c r="BM15"/>
  <c r="BL15"/>
  <c r="BK15"/>
  <c r="BJ15"/>
  <c r="BI15"/>
  <c r="BH15"/>
  <c r="BG15"/>
  <c r="BF15"/>
  <c r="BS15" s="1"/>
  <c r="BB15"/>
  <c r="BA15"/>
  <c r="AZ15"/>
  <c r="AY15"/>
  <c r="AX15"/>
  <c r="AW15"/>
  <c r="AV15"/>
  <c r="AU15"/>
  <c r="AT15"/>
  <c r="AS15"/>
  <c r="AR15"/>
  <c r="AQ15"/>
  <c r="BD15" s="1"/>
  <c r="AO15"/>
  <c r="AM15"/>
  <c r="AL15"/>
  <c r="AK15"/>
  <c r="AJ15"/>
  <c r="AI15"/>
  <c r="AH15"/>
  <c r="AG15"/>
  <c r="AF15"/>
  <c r="AE15"/>
  <c r="AD15"/>
  <c r="AC15"/>
  <c r="AB15"/>
  <c r="Z15"/>
  <c r="X15"/>
  <c r="W15"/>
  <c r="V15"/>
  <c r="U15"/>
  <c r="T15"/>
  <c r="S15"/>
  <c r="R15"/>
  <c r="Q15"/>
  <c r="P15"/>
  <c r="O15"/>
  <c r="N15"/>
  <c r="M15"/>
  <c r="K15"/>
  <c r="AA15" s="1"/>
  <c r="BQ14"/>
  <c r="BP14"/>
  <c r="BO14"/>
  <c r="BN14"/>
  <c r="BN13" s="1"/>
  <c r="BM14"/>
  <c r="BM13" s="1"/>
  <c r="BL14"/>
  <c r="BK14"/>
  <c r="BJ14"/>
  <c r="BJ13" s="1"/>
  <c r="BI14"/>
  <c r="BI13" s="1"/>
  <c r="BH14"/>
  <c r="BG14"/>
  <c r="BF14"/>
  <c r="BF13" s="1"/>
  <c r="BB14"/>
  <c r="BA14"/>
  <c r="AZ14"/>
  <c r="AZ13" s="1"/>
  <c r="AY14"/>
  <c r="AY13" s="1"/>
  <c r="AX14"/>
  <c r="AX13" s="1"/>
  <c r="AW14"/>
  <c r="AV14"/>
  <c r="AV13" s="1"/>
  <c r="AU14"/>
  <c r="AU13" s="1"/>
  <c r="AT14"/>
  <c r="AT13" s="1"/>
  <c r="AS14"/>
  <c r="AS13" s="1"/>
  <c r="AR14"/>
  <c r="AR13" s="1"/>
  <c r="AQ14"/>
  <c r="AQ13" s="1"/>
  <c r="AO14"/>
  <c r="AM14"/>
  <c r="AL14"/>
  <c r="AK14"/>
  <c r="AK13" s="1"/>
  <c r="AJ14"/>
  <c r="AJ13" s="1"/>
  <c r="AI14"/>
  <c r="AH14"/>
  <c r="AG14"/>
  <c r="AG13" s="1"/>
  <c r="AF14"/>
  <c r="AF13" s="1"/>
  <c r="AE14"/>
  <c r="AD14"/>
  <c r="AC14"/>
  <c r="AB14"/>
  <c r="Z14"/>
  <c r="X14"/>
  <c r="W14"/>
  <c r="W13" s="1"/>
  <c r="V14"/>
  <c r="U14"/>
  <c r="T14"/>
  <c r="S14"/>
  <c r="R14"/>
  <c r="Q14"/>
  <c r="P14"/>
  <c r="O14"/>
  <c r="O13" s="1"/>
  <c r="N14"/>
  <c r="M14"/>
  <c r="K14"/>
  <c r="BQ13"/>
  <c r="BP13"/>
  <c r="BO13"/>
  <c r="BL13"/>
  <c r="BK13"/>
  <c r="BH13"/>
  <c r="BG13"/>
  <c r="BB13"/>
  <c r="BA13"/>
  <c r="AW13"/>
  <c r="AO13"/>
  <c r="AC13"/>
  <c r="AB13"/>
  <c r="I13"/>
  <c r="H13"/>
  <c r="H29" s="1"/>
  <c r="BV12"/>
  <c r="BQ11"/>
  <c r="BP11"/>
  <c r="BO11"/>
  <c r="BN11"/>
  <c r="BM11"/>
  <c r="BL11"/>
  <c r="BK11"/>
  <c r="BJ11"/>
  <c r="BI11"/>
  <c r="BH11"/>
  <c r="BG11"/>
  <c r="BF11"/>
  <c r="BB11"/>
  <c r="BA11"/>
  <c r="AZ11"/>
  <c r="AY11"/>
  <c r="AX11"/>
  <c r="AW11"/>
  <c r="AV11"/>
  <c r="AU11"/>
  <c r="AT11"/>
  <c r="AS11"/>
  <c r="AR11"/>
  <c r="AQ11"/>
  <c r="AM11"/>
  <c r="AL11"/>
  <c r="AK11"/>
  <c r="AJ11"/>
  <c r="AI11"/>
  <c r="AH11"/>
  <c r="AG11"/>
  <c r="AF11"/>
  <c r="AE11"/>
  <c r="AD11"/>
  <c r="AC11"/>
  <c r="AB11"/>
  <c r="AO11" s="1"/>
  <c r="X11"/>
  <c r="W11"/>
  <c r="V11"/>
  <c r="U11"/>
  <c r="T11"/>
  <c r="S11"/>
  <c r="R11"/>
  <c r="Q11"/>
  <c r="P11"/>
  <c r="O11"/>
  <c r="N11"/>
  <c r="M11"/>
  <c r="Z11" s="1"/>
  <c r="G11"/>
  <c r="BV10"/>
  <c r="BQ9"/>
  <c r="BP9"/>
  <c r="BO9"/>
  <c r="BN9"/>
  <c r="BM9"/>
  <c r="BL9"/>
  <c r="BK9"/>
  <c r="BJ9"/>
  <c r="BI9"/>
  <c r="BH9"/>
  <c r="BG9"/>
  <c r="BF9"/>
  <c r="BB9"/>
  <c r="BA9"/>
  <c r="AZ9"/>
  <c r="AY9"/>
  <c r="AX9"/>
  <c r="AW9"/>
  <c r="AV9"/>
  <c r="AU9"/>
  <c r="AT9"/>
  <c r="AS9"/>
  <c r="AR9"/>
  <c r="AQ9"/>
  <c r="AM9"/>
  <c r="AL9"/>
  <c r="AK9"/>
  <c r="AJ9"/>
  <c r="AI9"/>
  <c r="AH9"/>
  <c r="AG9"/>
  <c r="AF9"/>
  <c r="AE9"/>
  <c r="AD9"/>
  <c r="AC9"/>
  <c r="AB9"/>
  <c r="X9"/>
  <c r="W9"/>
  <c r="V9"/>
  <c r="U9"/>
  <c r="T9"/>
  <c r="S9"/>
  <c r="R9"/>
  <c r="Q9"/>
  <c r="P9"/>
  <c r="O9"/>
  <c r="N9"/>
  <c r="M9"/>
  <c r="I9"/>
  <c r="H9"/>
  <c r="G9"/>
  <c r="F9"/>
  <c r="BQ8"/>
  <c r="BP8"/>
  <c r="BO8"/>
  <c r="BO7" s="1"/>
  <c r="BN8"/>
  <c r="BN7" s="1"/>
  <c r="BM8"/>
  <c r="BL8"/>
  <c r="BL7" s="1"/>
  <c r="BK8"/>
  <c r="BK7" s="1"/>
  <c r="BJ8"/>
  <c r="BJ7" s="1"/>
  <c r="BI8"/>
  <c r="BH8"/>
  <c r="BG8"/>
  <c r="BG7" s="1"/>
  <c r="BF8"/>
  <c r="BF7" s="1"/>
  <c r="BB8"/>
  <c r="BA8"/>
  <c r="BA7" s="1"/>
  <c r="BA29" s="1"/>
  <c r="AZ8"/>
  <c r="AZ7" s="1"/>
  <c r="AY8"/>
  <c r="AX8"/>
  <c r="AW8"/>
  <c r="AW7" s="1"/>
  <c r="AW29" s="1"/>
  <c r="AV8"/>
  <c r="AV7" s="1"/>
  <c r="AU8"/>
  <c r="AT8"/>
  <c r="AS8"/>
  <c r="AS7" s="1"/>
  <c r="AR8"/>
  <c r="AR7" s="1"/>
  <c r="AQ8"/>
  <c r="AQ7" s="1"/>
  <c r="AM8"/>
  <c r="AM7" s="1"/>
  <c r="AL8"/>
  <c r="AL7" s="1"/>
  <c r="AK8"/>
  <c r="AJ8"/>
  <c r="AI8"/>
  <c r="AI7" s="1"/>
  <c r="AH8"/>
  <c r="AH7" s="1"/>
  <c r="AG8"/>
  <c r="AG7" s="1"/>
  <c r="AF8"/>
  <c r="AE8"/>
  <c r="AE7" s="1"/>
  <c r="AD8"/>
  <c r="AD7" s="1"/>
  <c r="AC8"/>
  <c r="AC7" s="1"/>
  <c r="AB8"/>
  <c r="X8"/>
  <c r="X7" s="1"/>
  <c r="W8"/>
  <c r="W7" s="1"/>
  <c r="V8"/>
  <c r="U8"/>
  <c r="U7" s="1"/>
  <c r="T8"/>
  <c r="T7" s="1"/>
  <c r="S8"/>
  <c r="S7" s="1"/>
  <c r="R8"/>
  <c r="Q8"/>
  <c r="Q7" s="1"/>
  <c r="P8"/>
  <c r="P7" s="1"/>
  <c r="O8"/>
  <c r="O7" s="1"/>
  <c r="N8"/>
  <c r="M8"/>
  <c r="M7" s="1"/>
  <c r="F8"/>
  <c r="BQ7"/>
  <c r="BM7"/>
  <c r="BI7"/>
  <c r="BB7"/>
  <c r="AY7"/>
  <c r="AU7"/>
  <c r="AT7"/>
  <c r="AK7"/>
  <c r="AJ7"/>
  <c r="AB7"/>
  <c r="K7"/>
  <c r="BV6"/>
  <c r="BQ5"/>
  <c r="BP5"/>
  <c r="BO5"/>
  <c r="BN5"/>
  <c r="BM5"/>
  <c r="BL5"/>
  <c r="BK5"/>
  <c r="BJ5"/>
  <c r="BI5"/>
  <c r="BH5"/>
  <c r="BG5"/>
  <c r="BF5"/>
  <c r="BB5"/>
  <c r="BA5"/>
  <c r="AZ5"/>
  <c r="AY5"/>
  <c r="AX5"/>
  <c r="AW5"/>
  <c r="AV5"/>
  <c r="AU5"/>
  <c r="AT5"/>
  <c r="AS5"/>
  <c r="AR5"/>
  <c r="AQ5"/>
  <c r="AM5"/>
  <c r="AL5"/>
  <c r="AK5"/>
  <c r="AJ5"/>
  <c r="AI5"/>
  <c r="AH5"/>
  <c r="AG5"/>
  <c r="AF5"/>
  <c r="AE5"/>
  <c r="AD5"/>
  <c r="AC5"/>
  <c r="AB5"/>
  <c r="X5"/>
  <c r="W5"/>
  <c r="V5"/>
  <c r="U5"/>
  <c r="T5"/>
  <c r="S5"/>
  <c r="R5"/>
  <c r="Q5"/>
  <c r="P5"/>
  <c r="O5"/>
  <c r="N5"/>
  <c r="M5"/>
  <c r="I5"/>
  <c r="I3" s="1"/>
  <c r="H5"/>
  <c r="G5"/>
  <c r="F5"/>
  <c r="BQ4"/>
  <c r="BQ3" s="1"/>
  <c r="BQ29" s="1"/>
  <c r="BQ36" s="1"/>
  <c r="BQ37" s="1"/>
  <c r="BP4"/>
  <c r="BO4"/>
  <c r="BO3" s="1"/>
  <c r="BO29" s="1"/>
  <c r="BN4"/>
  <c r="BN3" s="1"/>
  <c r="BM4"/>
  <c r="BL4"/>
  <c r="BK4"/>
  <c r="BK3" s="1"/>
  <c r="BK29" s="1"/>
  <c r="BJ4"/>
  <c r="BJ3" s="1"/>
  <c r="BI4"/>
  <c r="BI3" s="1"/>
  <c r="BH4"/>
  <c r="BG4"/>
  <c r="BG3" s="1"/>
  <c r="BG29" s="1"/>
  <c r="BF4"/>
  <c r="BF3" s="1"/>
  <c r="BB4"/>
  <c r="BA4"/>
  <c r="BA3" s="1"/>
  <c r="AZ4"/>
  <c r="AZ3" s="1"/>
  <c r="AZ29" s="1"/>
  <c r="AY4"/>
  <c r="AY3" s="1"/>
  <c r="AY29" s="1"/>
  <c r="AY36" s="1"/>
  <c r="AY37" s="1"/>
  <c r="AX4"/>
  <c r="AX3" s="1"/>
  <c r="AW4"/>
  <c r="AW3" s="1"/>
  <c r="AV4"/>
  <c r="AV3" s="1"/>
  <c r="AV29" s="1"/>
  <c r="AU4"/>
  <c r="AT4"/>
  <c r="AS4"/>
  <c r="AS3" s="1"/>
  <c r="AR4"/>
  <c r="AR3" s="1"/>
  <c r="AR29" s="1"/>
  <c r="AQ4"/>
  <c r="AQ3" s="1"/>
  <c r="AM4"/>
  <c r="AM3" s="1"/>
  <c r="AL4"/>
  <c r="AK4"/>
  <c r="AK3" s="1"/>
  <c r="AJ4"/>
  <c r="AI4"/>
  <c r="AI3" s="1"/>
  <c r="AH4"/>
  <c r="AG4"/>
  <c r="AG3" s="1"/>
  <c r="AF4"/>
  <c r="AF3" s="1"/>
  <c r="AE4"/>
  <c r="AE3" s="1"/>
  <c r="AD4"/>
  <c r="AC4"/>
  <c r="AC3" s="1"/>
  <c r="AB4"/>
  <c r="X4"/>
  <c r="W4"/>
  <c r="V4"/>
  <c r="V3" s="1"/>
  <c r="U4"/>
  <c r="U3" s="1"/>
  <c r="T4"/>
  <c r="S4"/>
  <c r="R4"/>
  <c r="R3" s="1"/>
  <c r="Q4"/>
  <c r="Q3" s="1"/>
  <c r="P4"/>
  <c r="O4"/>
  <c r="N4"/>
  <c r="N3" s="1"/>
  <c r="M4"/>
  <c r="M3" s="1"/>
  <c r="BP3"/>
  <c r="BM3"/>
  <c r="BL3"/>
  <c r="BH3"/>
  <c r="BB3"/>
  <c r="AU3"/>
  <c r="AT3"/>
  <c r="AJ3"/>
  <c r="AB3"/>
  <c r="X3"/>
  <c r="W3"/>
  <c r="S3"/>
  <c r="H3"/>
  <c r="G3"/>
  <c r="CK3" l="1"/>
  <c r="CK29" s="1"/>
  <c r="F3"/>
  <c r="F29" s="1"/>
  <c r="F36" s="1"/>
  <c r="CB29"/>
  <c r="CC36"/>
  <c r="CC30"/>
  <c r="CB36"/>
  <c r="CB30"/>
  <c r="CA30"/>
  <c r="CA36"/>
  <c r="BZ3"/>
  <c r="BV11"/>
  <c r="CH36"/>
  <c r="CH30"/>
  <c r="CG30"/>
  <c r="CG36"/>
  <c r="CF29"/>
  <c r="CI30"/>
  <c r="CI36"/>
  <c r="BD7"/>
  <c r="AO7"/>
  <c r="AO4"/>
  <c r="BD5"/>
  <c r="BS5"/>
  <c r="N7"/>
  <c r="Z7" s="1"/>
  <c r="R7"/>
  <c r="V7"/>
  <c r="V29" s="1"/>
  <c r="V30" s="1"/>
  <c r="AE29"/>
  <c r="AE30" s="1"/>
  <c r="BS19"/>
  <c r="Z25"/>
  <c r="AO25"/>
  <c r="BS25"/>
  <c r="I29"/>
  <c r="I30" s="1"/>
  <c r="P3"/>
  <c r="P29" s="1"/>
  <c r="T3"/>
  <c r="T29" s="1"/>
  <c r="K9"/>
  <c r="Z9"/>
  <c r="BV9" s="1"/>
  <c r="AO9"/>
  <c r="AF7"/>
  <c r="BD9"/>
  <c r="N13"/>
  <c r="N29" s="1"/>
  <c r="N36" s="1"/>
  <c r="R13"/>
  <c r="R29" s="1"/>
  <c r="V13"/>
  <c r="AE13"/>
  <c r="AI13"/>
  <c r="AI29" s="1"/>
  <c r="AM13"/>
  <c r="AM29" s="1"/>
  <c r="AA16"/>
  <c r="Z32"/>
  <c r="AO32"/>
  <c r="O3"/>
  <c r="O29" s="1"/>
  <c r="AX7"/>
  <c r="P13"/>
  <c r="T13"/>
  <c r="X13"/>
  <c r="AD13"/>
  <c r="AH13"/>
  <c r="AL13"/>
  <c r="BV15"/>
  <c r="AA19"/>
  <c r="Z23"/>
  <c r="BV23" s="1"/>
  <c r="Z27"/>
  <c r="AA27" s="1"/>
  <c r="BS27"/>
  <c r="Z34"/>
  <c r="AO34"/>
  <c r="Z39"/>
  <c r="BS39"/>
  <c r="AS29"/>
  <c r="AS30" s="1"/>
  <c r="BH7"/>
  <c r="BS7" s="1"/>
  <c r="BP7"/>
  <c r="S13"/>
  <c r="BG30"/>
  <c r="BG36"/>
  <c r="BO30"/>
  <c r="BO36"/>
  <c r="AW30"/>
  <c r="AW36"/>
  <c r="AA23"/>
  <c r="BV27"/>
  <c r="O36"/>
  <c r="O30"/>
  <c r="N30"/>
  <c r="BK30"/>
  <c r="BK36"/>
  <c r="BA30"/>
  <c r="BA36"/>
  <c r="I36"/>
  <c r="AA25"/>
  <c r="BV25"/>
  <c r="AR30"/>
  <c r="AR36"/>
  <c r="AV30"/>
  <c r="AV36"/>
  <c r="AZ30"/>
  <c r="AZ36"/>
  <c r="X29"/>
  <c r="AG29"/>
  <c r="AQ29"/>
  <c r="BI29"/>
  <c r="K5"/>
  <c r="BS3"/>
  <c r="BF29"/>
  <c r="BV14"/>
  <c r="AA14"/>
  <c r="Z13"/>
  <c r="BV18"/>
  <c r="AA18"/>
  <c r="H36"/>
  <c r="H30"/>
  <c r="AA11"/>
  <c r="BS14"/>
  <c r="BS13" s="1"/>
  <c r="G29"/>
  <c r="G30" s="1"/>
  <c r="AY30"/>
  <c r="BQ30"/>
  <c r="W29"/>
  <c r="AF29"/>
  <c r="AX29"/>
  <c r="BH29"/>
  <c r="BP29"/>
  <c r="BD4"/>
  <c r="BJ29"/>
  <c r="BN29"/>
  <c r="BS4"/>
  <c r="BD14"/>
  <c r="BD13" s="1"/>
  <c r="BD25"/>
  <c r="K44"/>
  <c r="AC29"/>
  <c r="AK29"/>
  <c r="AU29"/>
  <c r="BD3"/>
  <c r="BM29"/>
  <c r="Z4"/>
  <c r="AO8"/>
  <c r="BD8"/>
  <c r="BS8"/>
  <c r="BS9"/>
  <c r="BD11"/>
  <c r="BS11"/>
  <c r="AO39"/>
  <c r="BD39"/>
  <c r="AY41"/>
  <c r="BQ41"/>
  <c r="Z44"/>
  <c r="AB29"/>
  <c r="AJ29"/>
  <c r="AT29"/>
  <c r="BB29"/>
  <c r="BL29"/>
  <c r="AD3"/>
  <c r="AH3"/>
  <c r="AL3"/>
  <c r="Z5"/>
  <c r="BV5" s="1"/>
  <c r="AO5"/>
  <c r="Z8"/>
  <c r="BV8" s="1"/>
  <c r="M13"/>
  <c r="M29" s="1"/>
  <c r="Q13"/>
  <c r="Q29" s="1"/>
  <c r="U13"/>
  <c r="U29" s="1"/>
  <c r="BV17"/>
  <c r="BD19"/>
  <c r="AO23"/>
  <c r="AO27"/>
  <c r="BD27"/>
  <c r="BD32"/>
  <c r="BS32"/>
  <c r="BD34"/>
  <c r="BS34"/>
  <c r="S29"/>
  <c r="AA17"/>
  <c r="AS36" l="1"/>
  <c r="AE36"/>
  <c r="AE41" s="1"/>
  <c r="V36"/>
  <c r="V37" s="1"/>
  <c r="CK36"/>
  <c r="CK41" s="1"/>
  <c r="CK30"/>
  <c r="K3"/>
  <c r="K29" s="1"/>
  <c r="K30" s="1"/>
  <c r="F30"/>
  <c r="BZ29"/>
  <c r="CE3"/>
  <c r="CE29" s="1"/>
  <c r="CB37"/>
  <c r="CB41"/>
  <c r="CC41"/>
  <c r="CC37"/>
  <c r="CA41"/>
  <c r="CA37"/>
  <c r="CF30"/>
  <c r="CF36"/>
  <c r="CH37"/>
  <c r="CH41"/>
  <c r="CI37"/>
  <c r="CI41"/>
  <c r="CG37"/>
  <c r="CG41"/>
  <c r="AI36"/>
  <c r="AI41" s="1"/>
  <c r="AI30"/>
  <c r="AM30"/>
  <c r="AM36"/>
  <c r="AM37" s="1"/>
  <c r="R36"/>
  <c r="R37" s="1"/>
  <c r="R30"/>
  <c r="AH29"/>
  <c r="AH36" s="1"/>
  <c r="Z3"/>
  <c r="AL29"/>
  <c r="AL36" s="1"/>
  <c r="M30"/>
  <c r="M36"/>
  <c r="AB36"/>
  <c r="AB30"/>
  <c r="BM36"/>
  <c r="BM30"/>
  <c r="AX36"/>
  <c r="AX30"/>
  <c r="BI36"/>
  <c r="BI30"/>
  <c r="AR41"/>
  <c r="AR37"/>
  <c r="BK37"/>
  <c r="BK41"/>
  <c r="F41"/>
  <c r="F37"/>
  <c r="BG37"/>
  <c r="BG41"/>
  <c r="AD29"/>
  <c r="AO3"/>
  <c r="AO29" s="1"/>
  <c r="AY42"/>
  <c r="AY46"/>
  <c r="AY47" s="1"/>
  <c r="AK36"/>
  <c r="AK30"/>
  <c r="BN30"/>
  <c r="BN36"/>
  <c r="BH36"/>
  <c r="BH30"/>
  <c r="X30"/>
  <c r="X36"/>
  <c r="P30"/>
  <c r="P36"/>
  <c r="N37"/>
  <c r="N41"/>
  <c r="V41"/>
  <c r="S36"/>
  <c r="S30"/>
  <c r="BB36"/>
  <c r="BB30"/>
  <c r="AF36"/>
  <c r="AF30"/>
  <c r="BF30"/>
  <c r="BF36"/>
  <c r="AQ36"/>
  <c r="AQ30"/>
  <c r="I37"/>
  <c r="I41"/>
  <c r="O37"/>
  <c r="O41"/>
  <c r="BD29"/>
  <c r="BL36"/>
  <c r="BL30"/>
  <c r="AC36"/>
  <c r="AC30"/>
  <c r="BJ30"/>
  <c r="BJ36"/>
  <c r="AZ41"/>
  <c r="AZ37"/>
  <c r="AS37"/>
  <c r="AS41"/>
  <c r="Q30"/>
  <c r="Q36"/>
  <c r="AJ36"/>
  <c r="AJ30"/>
  <c r="U30"/>
  <c r="U36"/>
  <c r="K36"/>
  <c r="H41"/>
  <c r="H37"/>
  <c r="BV7"/>
  <c r="AA7"/>
  <c r="AT36"/>
  <c r="AT30"/>
  <c r="BQ42"/>
  <c r="BQ46"/>
  <c r="BQ47" s="1"/>
  <c r="AU36"/>
  <c r="AU30"/>
  <c r="BP36"/>
  <c r="BP30"/>
  <c r="W36"/>
  <c r="W30"/>
  <c r="G36"/>
  <c r="BV13"/>
  <c r="AA13"/>
  <c r="Z29"/>
  <c r="AG36"/>
  <c r="AG30"/>
  <c r="AV41"/>
  <c r="AV37"/>
  <c r="BA37"/>
  <c r="BA41"/>
  <c r="T30"/>
  <c r="T36"/>
  <c r="AW37"/>
  <c r="AW41"/>
  <c r="BO37"/>
  <c r="BO41"/>
  <c r="BS29"/>
  <c r="AE37" l="1"/>
  <c r="AH30"/>
  <c r="AA3"/>
  <c r="CK37"/>
  <c r="AM41"/>
  <c r="AM42" s="1"/>
  <c r="BV3"/>
  <c r="CC42"/>
  <c r="CC46"/>
  <c r="CC47" s="1"/>
  <c r="BZ30"/>
  <c r="BZ36"/>
  <c r="CE30"/>
  <c r="CE36"/>
  <c r="CA46"/>
  <c r="CA47" s="1"/>
  <c r="CA42"/>
  <c r="CB46"/>
  <c r="CB47" s="1"/>
  <c r="CB42"/>
  <c r="CK42"/>
  <c r="CK46"/>
  <c r="CK47" s="1"/>
  <c r="CG42"/>
  <c r="CG46"/>
  <c r="CG47" s="1"/>
  <c r="CH46"/>
  <c r="CH47" s="1"/>
  <c r="CH42"/>
  <c r="CI42"/>
  <c r="CI46"/>
  <c r="CI47" s="1"/>
  <c r="CF41"/>
  <c r="CF37"/>
  <c r="AI37"/>
  <c r="R41"/>
  <c r="R42" s="1"/>
  <c r="AL30"/>
  <c r="AW42"/>
  <c r="AW46"/>
  <c r="AW47" s="1"/>
  <c r="AM46"/>
  <c r="AM47" s="1"/>
  <c r="BA42"/>
  <c r="BA46"/>
  <c r="BA47" s="1"/>
  <c r="BP41"/>
  <c r="BP37"/>
  <c r="AJ37"/>
  <c r="AJ41"/>
  <c r="BF41"/>
  <c r="BF37"/>
  <c r="V46"/>
  <c r="V47" s="1"/>
  <c r="V42"/>
  <c r="BN41"/>
  <c r="BN37"/>
  <c r="AV46"/>
  <c r="AV47" s="1"/>
  <c r="AV42"/>
  <c r="G37"/>
  <c r="G41"/>
  <c r="AH41"/>
  <c r="AH37"/>
  <c r="K41"/>
  <c r="K37"/>
  <c r="AS42"/>
  <c r="AS46"/>
  <c r="AS47" s="1"/>
  <c r="BD36"/>
  <c r="BD30"/>
  <c r="AF41"/>
  <c r="AF37"/>
  <c r="BB37"/>
  <c r="BB41"/>
  <c r="S37"/>
  <c r="S41"/>
  <c r="BH41"/>
  <c r="BH37"/>
  <c r="AK37"/>
  <c r="AK41"/>
  <c r="AD30"/>
  <c r="AD36"/>
  <c r="F42"/>
  <c r="F46"/>
  <c r="F47" s="1"/>
  <c r="BI37"/>
  <c r="BI41"/>
  <c r="BM37"/>
  <c r="BM41"/>
  <c r="BO42"/>
  <c r="BO46"/>
  <c r="BO47" s="1"/>
  <c r="AI42"/>
  <c r="AI46"/>
  <c r="AI47" s="1"/>
  <c r="T41"/>
  <c r="T37"/>
  <c r="W37"/>
  <c r="W41"/>
  <c r="AT37"/>
  <c r="AT41"/>
  <c r="H46"/>
  <c r="H47" s="1"/>
  <c r="H42"/>
  <c r="AZ42"/>
  <c r="AZ46"/>
  <c r="AZ47" s="1"/>
  <c r="BL37"/>
  <c r="BL41"/>
  <c r="O42"/>
  <c r="O46"/>
  <c r="O47" s="1"/>
  <c r="I42"/>
  <c r="I46"/>
  <c r="I47" s="1"/>
  <c r="N46"/>
  <c r="N47" s="1"/>
  <c r="N42"/>
  <c r="X41"/>
  <c r="X37"/>
  <c r="AO36"/>
  <c r="AO30"/>
  <c r="BK42"/>
  <c r="BK46"/>
  <c r="BK47" s="1"/>
  <c r="M37"/>
  <c r="M41"/>
  <c r="BS30"/>
  <c r="BS36"/>
  <c r="AG37"/>
  <c r="AG41"/>
  <c r="U37"/>
  <c r="U41"/>
  <c r="Q37"/>
  <c r="Q41"/>
  <c r="BJ41"/>
  <c r="BJ37"/>
  <c r="R46"/>
  <c r="R47" s="1"/>
  <c r="AQ37"/>
  <c r="AQ41"/>
  <c r="AR42"/>
  <c r="AR46"/>
  <c r="AR47" s="1"/>
  <c r="AX41"/>
  <c r="AX37"/>
  <c r="AB37"/>
  <c r="AB41"/>
  <c r="Z30"/>
  <c r="AA29"/>
  <c r="Z36"/>
  <c r="BV29"/>
  <c r="AU37"/>
  <c r="AU41"/>
  <c r="AC37"/>
  <c r="AC41"/>
  <c r="AL41"/>
  <c r="AL37"/>
  <c r="P41"/>
  <c r="P37"/>
  <c r="BG42"/>
  <c r="BG46"/>
  <c r="BG47" s="1"/>
  <c r="AE42"/>
  <c r="AE46"/>
  <c r="AE47" s="1"/>
  <c r="BV30" l="1"/>
  <c r="CE41"/>
  <c r="CE37"/>
  <c r="BZ41"/>
  <c r="BZ37"/>
  <c r="CF42"/>
  <c r="CF46"/>
  <c r="CF47" s="1"/>
  <c r="AC42"/>
  <c r="AC46"/>
  <c r="AC47" s="1"/>
  <c r="AB46"/>
  <c r="AB47" s="1"/>
  <c r="AB42"/>
  <c r="U42"/>
  <c r="U46"/>
  <c r="U47" s="1"/>
  <c r="AG42"/>
  <c r="AG46"/>
  <c r="AG47" s="1"/>
  <c r="M42"/>
  <c r="M46"/>
  <c r="M47" s="1"/>
  <c r="AT46"/>
  <c r="AT47" s="1"/>
  <c r="AT42"/>
  <c r="W42"/>
  <c r="W46"/>
  <c r="W47" s="1"/>
  <c r="AK42"/>
  <c r="AK46"/>
  <c r="AK47" s="1"/>
  <c r="S42"/>
  <c r="S46"/>
  <c r="S47" s="1"/>
  <c r="AL46"/>
  <c r="AL47" s="1"/>
  <c r="AL42"/>
  <c r="AX46"/>
  <c r="AX47" s="1"/>
  <c r="AX42"/>
  <c r="X42"/>
  <c r="X46"/>
  <c r="X47" s="1"/>
  <c r="T46"/>
  <c r="T47" s="1"/>
  <c r="T42"/>
  <c r="BH46"/>
  <c r="BH47" s="1"/>
  <c r="BH42"/>
  <c r="K46"/>
  <c r="K47" s="1"/>
  <c r="K42"/>
  <c r="AH42"/>
  <c r="AH46"/>
  <c r="AH47" s="1"/>
  <c r="AU42"/>
  <c r="AU46"/>
  <c r="AU47" s="1"/>
  <c r="AQ42"/>
  <c r="AQ46"/>
  <c r="AQ47" s="1"/>
  <c r="Q42"/>
  <c r="Q46"/>
  <c r="Q47" s="1"/>
  <c r="BS41"/>
  <c r="BS37"/>
  <c r="BL46"/>
  <c r="BL47" s="1"/>
  <c r="BL42"/>
  <c r="BI42"/>
  <c r="BI46"/>
  <c r="BI47" s="1"/>
  <c r="AD41"/>
  <c r="AD37"/>
  <c r="BB46"/>
  <c r="BB47" s="1"/>
  <c r="BB42"/>
  <c r="AJ46"/>
  <c r="AJ47" s="1"/>
  <c r="AJ42"/>
  <c r="P42"/>
  <c r="P46"/>
  <c r="P47" s="1"/>
  <c r="Z37"/>
  <c r="Z41"/>
  <c r="BJ42"/>
  <c r="BJ46"/>
  <c r="BJ47" s="1"/>
  <c r="AO41"/>
  <c r="AO37"/>
  <c r="AF46"/>
  <c r="AF47" s="1"/>
  <c r="AF42"/>
  <c r="BD37"/>
  <c r="BD41"/>
  <c r="BN42"/>
  <c r="BN46"/>
  <c r="BN47" s="1"/>
  <c r="BF42"/>
  <c r="BF46"/>
  <c r="BF47" s="1"/>
  <c r="BP46"/>
  <c r="BP47" s="1"/>
  <c r="BP42"/>
  <c r="BM42"/>
  <c r="BM46"/>
  <c r="BM47" s="1"/>
  <c r="G42"/>
  <c r="G46"/>
  <c r="G47" s="1"/>
  <c r="BZ46" l="1"/>
  <c r="BZ47" s="1"/>
  <c r="BZ42"/>
  <c r="CE42"/>
  <c r="CE46"/>
  <c r="CE47" s="1"/>
  <c r="AO46"/>
  <c r="AO47" s="1"/>
  <c r="AO42"/>
  <c r="AD46"/>
  <c r="AD47" s="1"/>
  <c r="AD42"/>
  <c r="BS46"/>
  <c r="BS47" s="1"/>
  <c r="BS42"/>
  <c r="BD42"/>
  <c r="BD46"/>
  <c r="BD47" s="1"/>
  <c r="Z42"/>
  <c r="Z46"/>
  <c r="Z47" s="1"/>
</calcChain>
</file>

<file path=xl/sharedStrings.xml><?xml version="1.0" encoding="utf-8"?>
<sst xmlns="http://schemas.openxmlformats.org/spreadsheetml/2006/main" count="38" uniqueCount="34">
  <si>
    <t>Profit &amp; Loss (€) 2014 - Budget</t>
  </si>
  <si>
    <t>2015</t>
  </si>
  <si>
    <t>2016</t>
  </si>
  <si>
    <t>2017</t>
  </si>
  <si>
    <t>2018</t>
  </si>
  <si>
    <t>Revenues</t>
  </si>
  <si>
    <t>Offensive</t>
  </si>
  <si>
    <t>Other Revenues</t>
  </si>
  <si>
    <t>Direct Costs</t>
  </si>
  <si>
    <t xml:space="preserve">Others </t>
  </si>
  <si>
    <t>Commissions</t>
  </si>
  <si>
    <t>Personnel Cost</t>
  </si>
  <si>
    <t>Tech R&amp;D</t>
  </si>
  <si>
    <t>Tech Operations</t>
  </si>
  <si>
    <t>Sales &amp; Marketing</t>
  </si>
  <si>
    <t>AFC - Admin. Finance Controlling</t>
  </si>
  <si>
    <t>Directors, Board Members &amp; Senior Consultants</t>
  </si>
  <si>
    <t>Severance Pay (TFR)</t>
  </si>
  <si>
    <t>Bonuses and Incentives</t>
  </si>
  <si>
    <t>Other Personnel Cost</t>
  </si>
  <si>
    <t>A&amp;P</t>
  </si>
  <si>
    <t>G&amp;A</t>
  </si>
  <si>
    <t>EBITDA</t>
  </si>
  <si>
    <t>%</t>
  </si>
  <si>
    <t>Amortization</t>
  </si>
  <si>
    <t>Extraordinary Income/Charges</t>
  </si>
  <si>
    <t>EBIT</t>
  </si>
  <si>
    <t>Finance Income and Expenses (Interest )</t>
  </si>
  <si>
    <t>EBT</t>
  </si>
  <si>
    <t>Income Taxes</t>
  </si>
  <si>
    <t>Net Profit</t>
  </si>
  <si>
    <t xml:space="preserve">2014 - 1st hyp. </t>
  </si>
  <si>
    <t xml:space="preserve">2014 - 2nd hyp. </t>
  </si>
  <si>
    <t xml:space="preserve">2014 - 3rd hyp.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</si>
</sst>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-2]\ * #,##0.00_-;\-[$€-2]\ * #,##0.00_-;_-[$€-2]\ * &quot;-&quot;??_-"/>
    <numFmt numFmtId="165" formatCode="[$-409]mmm\-yy;@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NumberFormat="1" applyFont="1" applyFill="1"/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 applyBorder="1"/>
    <xf numFmtId="165" fontId="3" fillId="2" borderId="1" xfId="0" quotePrefix="1" applyNumberFormat="1" applyFont="1" applyFill="1" applyBorder="1" applyAlignment="1">
      <alignment horizontal="center"/>
    </xf>
    <xf numFmtId="165" fontId="6" fillId="2" borderId="0" xfId="0" applyNumberFormat="1" applyFont="1" applyFill="1" applyBorder="1"/>
    <xf numFmtId="165" fontId="7" fillId="2" borderId="1" xfId="0" quotePrefix="1" applyNumberFormat="1" applyFont="1" applyFill="1" applyBorder="1" applyAlignment="1">
      <alignment horizontal="center"/>
    </xf>
    <xf numFmtId="165" fontId="7" fillId="2" borderId="0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4" fontId="2" fillId="2" borderId="0" xfId="0" applyNumberFormat="1" applyFont="1" applyFill="1"/>
    <xf numFmtId="164" fontId="9" fillId="2" borderId="0" xfId="0" applyNumberFormat="1" applyFont="1" applyFill="1" applyBorder="1"/>
    <xf numFmtId="164" fontId="0" fillId="2" borderId="0" xfId="0" applyNumberFormat="1" applyFill="1"/>
    <xf numFmtId="0" fontId="8" fillId="2" borderId="0" xfId="0" applyNumberFormat="1" applyFont="1" applyFill="1"/>
    <xf numFmtId="164" fontId="8" fillId="2" borderId="0" xfId="0" applyNumberFormat="1" applyFont="1" applyFill="1"/>
    <xf numFmtId="164" fontId="8" fillId="2" borderId="0" xfId="0" applyNumberFormat="1" applyFont="1" applyFill="1" applyBorder="1"/>
    <xf numFmtId="164" fontId="8" fillId="2" borderId="2" xfId="0" applyNumberFormat="1" applyFont="1" applyFill="1" applyBorder="1"/>
    <xf numFmtId="164" fontId="9" fillId="2" borderId="0" xfId="0" applyNumberFormat="1" applyFont="1" applyFill="1"/>
    <xf numFmtId="164" fontId="2" fillId="2" borderId="2" xfId="0" applyNumberFormat="1" applyFont="1" applyFill="1" applyBorder="1"/>
    <xf numFmtId="164" fontId="2" fillId="2" borderId="0" xfId="0" applyNumberFormat="1" applyFont="1" applyFill="1" applyBorder="1"/>
    <xf numFmtId="0" fontId="8" fillId="3" borderId="0" xfId="0" applyNumberFormat="1" applyFont="1" applyFill="1" applyBorder="1"/>
    <xf numFmtId="0" fontId="5" fillId="3" borderId="0" xfId="0" applyNumberFormat="1" applyFont="1" applyFill="1" applyBorder="1"/>
    <xf numFmtId="166" fontId="5" fillId="2" borderId="0" xfId="1" applyNumberFormat="1" applyFont="1" applyFill="1" applyBorder="1"/>
    <xf numFmtId="166" fontId="5" fillId="2" borderId="2" xfId="1" applyNumberFormat="1" applyFont="1" applyFill="1" applyBorder="1"/>
    <xf numFmtId="166" fontId="6" fillId="2" borderId="0" xfId="1" applyNumberFormat="1" applyFont="1" applyFill="1" applyBorder="1"/>
    <xf numFmtId="9" fontId="5" fillId="2" borderId="0" xfId="2" applyFont="1" applyFill="1" applyBorder="1"/>
    <xf numFmtId="166" fontId="7" fillId="2" borderId="2" xfId="1" applyNumberFormat="1" applyFont="1" applyFill="1" applyBorder="1"/>
    <xf numFmtId="166" fontId="7" fillId="2" borderId="0" xfId="1" applyNumberFormat="1" applyFont="1" applyFill="1" applyBorder="1"/>
    <xf numFmtId="166" fontId="2" fillId="2" borderId="0" xfId="1" applyNumberFormat="1" applyFont="1" applyFill="1"/>
    <xf numFmtId="166" fontId="8" fillId="2" borderId="0" xfId="1" applyNumberFormat="1" applyFont="1" applyFill="1" applyBorder="1"/>
    <xf numFmtId="166" fontId="10" fillId="2" borderId="0" xfId="1" applyNumberFormat="1" applyFont="1" applyFill="1" applyBorder="1"/>
    <xf numFmtId="166" fontId="8" fillId="2" borderId="2" xfId="1" applyNumberFormat="1" applyFont="1" applyFill="1" applyBorder="1"/>
    <xf numFmtId="166" fontId="9" fillId="2" borderId="0" xfId="1" applyNumberFormat="1" applyFont="1" applyFill="1" applyBorder="1"/>
    <xf numFmtId="166" fontId="2" fillId="2" borderId="2" xfId="1" applyNumberFormat="1" applyFont="1" applyFill="1" applyBorder="1"/>
    <xf numFmtId="166" fontId="2" fillId="2" borderId="0" xfId="1" applyNumberFormat="1" applyFont="1" applyFill="1" applyBorder="1"/>
    <xf numFmtId="0" fontId="2" fillId="3" borderId="0" xfId="0" applyNumberFormat="1" applyFont="1" applyFill="1" applyBorder="1"/>
    <xf numFmtId="9" fontId="8" fillId="3" borderId="0" xfId="2" applyFont="1" applyFill="1" applyBorder="1"/>
    <xf numFmtId="166" fontId="10" fillId="0" borderId="0" xfId="1" applyNumberFormat="1" applyFont="1" applyFill="1" applyBorder="1"/>
    <xf numFmtId="166" fontId="8" fillId="3" borderId="0" xfId="2" applyNumberFormat="1" applyFont="1" applyFill="1" applyBorder="1"/>
    <xf numFmtId="166" fontId="11" fillId="2" borderId="0" xfId="1" applyNumberFormat="1" applyFont="1" applyFill="1" applyBorder="1"/>
    <xf numFmtId="0" fontId="8" fillId="2" borderId="0" xfId="0" applyNumberFormat="1" applyFont="1" applyFill="1" applyBorder="1"/>
    <xf numFmtId="9" fontId="8" fillId="3" borderId="0" xfId="0" applyNumberFormat="1" applyFont="1" applyFill="1" applyBorder="1"/>
    <xf numFmtId="9" fontId="9" fillId="3" borderId="0" xfId="2" applyFont="1" applyFill="1" applyBorder="1"/>
    <xf numFmtId="0" fontId="5" fillId="4" borderId="0" xfId="0" applyNumberFormat="1" applyFont="1" applyFill="1" applyBorder="1"/>
    <xf numFmtId="164" fontId="5" fillId="4" borderId="0" xfId="0" applyNumberFormat="1" applyFont="1" applyFill="1" applyBorder="1"/>
    <xf numFmtId="166" fontId="5" fillId="4" borderId="0" xfId="1" applyNumberFormat="1" applyFont="1" applyFill="1" applyBorder="1"/>
    <xf numFmtId="166" fontId="5" fillId="4" borderId="2" xfId="1" applyNumberFormat="1" applyFont="1" applyFill="1" applyBorder="1"/>
    <xf numFmtId="166" fontId="6" fillId="4" borderId="0" xfId="1" applyNumberFormat="1" applyFont="1" applyFill="1" applyBorder="1"/>
    <xf numFmtId="9" fontId="5" fillId="4" borderId="0" xfId="2" applyFont="1" applyFill="1" applyBorder="1"/>
    <xf numFmtId="166" fontId="7" fillId="4" borderId="2" xfId="1" applyNumberFormat="1" applyFont="1" applyFill="1" applyBorder="1"/>
    <xf numFmtId="166" fontId="7" fillId="4" borderId="0" xfId="1" applyNumberFormat="1" applyFont="1" applyFill="1" applyBorder="1"/>
    <xf numFmtId="9" fontId="2" fillId="3" borderId="0" xfId="2" applyFont="1" applyFill="1" applyBorder="1"/>
    <xf numFmtId="9" fontId="8" fillId="3" borderId="0" xfId="2" applyFont="1" applyFill="1" applyBorder="1" applyAlignment="1">
      <alignment horizontal="right"/>
    </xf>
    <xf numFmtId="9" fontId="8" fillId="2" borderId="0" xfId="2" applyFont="1" applyFill="1" applyBorder="1"/>
    <xf numFmtId="9" fontId="8" fillId="2" borderId="2" xfId="2" applyNumberFormat="1" applyFont="1" applyFill="1" applyBorder="1"/>
    <xf numFmtId="9" fontId="9" fillId="2" borderId="0" xfId="2" applyFont="1" applyFill="1" applyBorder="1"/>
    <xf numFmtId="9" fontId="8" fillId="2" borderId="2" xfId="2" applyFont="1" applyFill="1" applyBorder="1"/>
    <xf numFmtId="9" fontId="2" fillId="2" borderId="2" xfId="2" applyFont="1" applyFill="1" applyBorder="1"/>
    <xf numFmtId="9" fontId="2" fillId="2" borderId="0" xfId="2" applyFont="1" applyFill="1" applyBorder="1"/>
    <xf numFmtId="9" fontId="2" fillId="2" borderId="0" xfId="2" applyFont="1" applyFill="1"/>
    <xf numFmtId="164" fontId="5" fillId="2" borderId="0" xfId="0" applyNumberFormat="1" applyFont="1" applyFill="1" applyBorder="1"/>
    <xf numFmtId="0" fontId="7" fillId="3" borderId="0" xfId="0" applyNumberFormat="1" applyFont="1" applyFill="1" applyBorder="1"/>
    <xf numFmtId="164" fontId="3" fillId="2" borderId="0" xfId="0" applyNumberFormat="1" applyFont="1" applyFill="1"/>
    <xf numFmtId="164" fontId="0" fillId="2" borderId="0" xfId="0" applyNumberFormat="1" applyFill="1" applyBorder="1"/>
    <xf numFmtId="0" fontId="8" fillId="2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4_Closing%2020141231%20-%20Scenario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 &amp; Assumptions"/>
      <sheetName val="BS"/>
      <sheetName val="P&amp;L"/>
      <sheetName val="Offensive Rev"/>
      <sheetName val="Direct Costs"/>
      <sheetName val="Working capital"/>
      <sheetName val="To do"/>
      <sheetName val="OUTPUT USD"/>
      <sheetName val="OUTPUT EUR"/>
      <sheetName val="CONFRONTO"/>
      <sheetName val="Summary Personell Costs "/>
      <sheetName val="Total Revenues"/>
      <sheetName val="Cost Summary Review"/>
      <sheetName val="Tax"/>
      <sheetName val="Indirect Costs"/>
      <sheetName val="FTE Units"/>
      <sheetName val="Personell Costs"/>
      <sheetName val="CashFlow"/>
      <sheetName val="Personell Costs (2)"/>
      <sheetName val="Summary Personell Costs  (2)"/>
      <sheetName val="Capex, Amort, Depr"/>
      <sheetName val="D&amp;A (2)"/>
      <sheetName val="D&amp;A"/>
      <sheetName val="tbc_Historical Amort &amp; Depr"/>
      <sheetName val="Report Ricavi"/>
      <sheetName val="Report P&amp;L"/>
      <sheetName val="Report BS"/>
      <sheetName val="Grafico Cassa"/>
      <sheetName val="Other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U6">
            <v>158031.8168</v>
          </cell>
          <cell r="V6">
            <v>158031.8168</v>
          </cell>
          <cell r="W6">
            <v>158031.8168</v>
          </cell>
          <cell r="X6">
            <v>158031.8168</v>
          </cell>
          <cell r="Y6">
            <v>158031.8168</v>
          </cell>
          <cell r="Z6">
            <v>158031.8168</v>
          </cell>
          <cell r="AA6">
            <v>158031.8168</v>
          </cell>
          <cell r="AB6">
            <v>158031.8168</v>
          </cell>
          <cell r="AC6">
            <v>158031.8168</v>
          </cell>
          <cell r="AD6">
            <v>158031.8168</v>
          </cell>
          <cell r="AE6">
            <v>158031.8168</v>
          </cell>
          <cell r="AF6">
            <v>158031.8168</v>
          </cell>
          <cell r="AH6">
            <v>1896381.8015999997</v>
          </cell>
          <cell r="AJ6">
            <v>173272.96896</v>
          </cell>
          <cell r="AK6">
            <v>7339.5613199999998</v>
          </cell>
          <cell r="AL6">
            <v>173272.96896</v>
          </cell>
          <cell r="AM6">
            <v>7339.5613199999998</v>
          </cell>
          <cell r="AN6">
            <v>180612.53028000001</v>
          </cell>
          <cell r="AO6">
            <v>14679.12264</v>
          </cell>
          <cell r="AP6">
            <v>180612.53028000001</v>
          </cell>
          <cell r="AQ6">
            <v>14679.12264</v>
          </cell>
          <cell r="AR6">
            <v>187952.09159999999</v>
          </cell>
          <cell r="AS6">
            <v>22018.683959999998</v>
          </cell>
          <cell r="AT6">
            <v>187952.09159999999</v>
          </cell>
          <cell r="AU6">
            <v>22018.683959999998</v>
          </cell>
          <cell r="AW6">
            <v>1171749.9175199999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</row>
        <row r="7">
          <cell r="U7">
            <v>60526.980799999998</v>
          </cell>
          <cell r="V7">
            <v>60526.980799999998</v>
          </cell>
          <cell r="W7">
            <v>60526.980799999998</v>
          </cell>
          <cell r="X7">
            <v>60526.980799999998</v>
          </cell>
          <cell r="Y7">
            <v>66029.433600000004</v>
          </cell>
          <cell r="Z7">
            <v>71531.886400000003</v>
          </cell>
          <cell r="AA7">
            <v>71531.886400000003</v>
          </cell>
          <cell r="AB7">
            <v>71531.886400000003</v>
          </cell>
          <cell r="AC7">
            <v>71531.886400000003</v>
          </cell>
          <cell r="AD7">
            <v>71531.886400000003</v>
          </cell>
          <cell r="AE7">
            <v>71531.886400000003</v>
          </cell>
          <cell r="AF7">
            <v>71531.886400000003</v>
          </cell>
          <cell r="AH7">
            <v>808860.5615999999</v>
          </cell>
          <cell r="AJ7">
            <v>80886.056160000007</v>
          </cell>
          <cell r="AK7">
            <v>5777.5754400000005</v>
          </cell>
          <cell r="AL7">
            <v>80886.056160000007</v>
          </cell>
          <cell r="AM7">
            <v>5777.5754400000005</v>
          </cell>
          <cell r="AN7">
            <v>86663.631600000008</v>
          </cell>
          <cell r="AO7">
            <v>11555.150880000001</v>
          </cell>
          <cell r="AP7">
            <v>86663.631600000008</v>
          </cell>
          <cell r="AQ7">
            <v>11555.150880000001</v>
          </cell>
          <cell r="AR7">
            <v>92441.207040000008</v>
          </cell>
          <cell r="AS7">
            <v>17332.726320000002</v>
          </cell>
          <cell r="AT7">
            <v>92441.207040000008</v>
          </cell>
          <cell r="AU7">
            <v>17332.726320000002</v>
          </cell>
          <cell r="AW7">
            <v>589312.69488000008</v>
          </cell>
          <cell r="AY7" t="e">
            <v>#REF!</v>
          </cell>
          <cell r="AZ7" t="e">
            <v>#REF!</v>
          </cell>
          <cell r="BA7" t="e">
            <v>#REF!</v>
          </cell>
          <cell r="BB7" t="e">
            <v>#REF!</v>
          </cell>
          <cell r="BC7" t="e">
            <v>#REF!</v>
          </cell>
          <cell r="BD7" t="e">
            <v>#REF!</v>
          </cell>
          <cell r="BE7" t="e">
            <v>#REF!</v>
          </cell>
          <cell r="BF7" t="e">
            <v>#REF!</v>
          </cell>
          <cell r="BG7" t="e">
            <v>#REF!</v>
          </cell>
          <cell r="BH7" t="e">
            <v>#REF!</v>
          </cell>
          <cell r="BI7" t="e">
            <v>#REF!</v>
          </cell>
          <cell r="BJ7" t="e">
            <v>#REF!</v>
          </cell>
          <cell r="BN7" t="e">
            <v>#REF!</v>
          </cell>
          <cell r="BO7" t="e">
            <v>#REF!</v>
          </cell>
          <cell r="BP7" t="e">
            <v>#REF!</v>
          </cell>
          <cell r="BQ7" t="e">
            <v>#REF!</v>
          </cell>
          <cell r="BR7" t="e">
            <v>#REF!</v>
          </cell>
          <cell r="BS7" t="e">
            <v>#REF!</v>
          </cell>
          <cell r="BT7" t="e">
            <v>#REF!</v>
          </cell>
          <cell r="BU7" t="e">
            <v>#REF!</v>
          </cell>
          <cell r="BV7" t="e">
            <v>#REF!</v>
          </cell>
          <cell r="BW7" t="e">
            <v>#REF!</v>
          </cell>
          <cell r="BX7" t="e">
            <v>#REF!</v>
          </cell>
          <cell r="BY7" t="e">
            <v>#REF!</v>
          </cell>
        </row>
        <row r="8">
          <cell r="U8">
            <v>60523.236799999999</v>
          </cell>
          <cell r="V8">
            <v>60523.236799999999</v>
          </cell>
          <cell r="W8">
            <v>60523.236799999999</v>
          </cell>
          <cell r="X8">
            <v>60523.236799999999</v>
          </cell>
          <cell r="Y8">
            <v>60523.236799999999</v>
          </cell>
          <cell r="Z8">
            <v>60523.236799999999</v>
          </cell>
          <cell r="AA8">
            <v>60523.236799999999</v>
          </cell>
          <cell r="AB8">
            <v>60523.236799999999</v>
          </cell>
          <cell r="AC8">
            <v>60523.236799999999</v>
          </cell>
          <cell r="AD8">
            <v>60523.236799999999</v>
          </cell>
          <cell r="AE8">
            <v>60523.236799999999</v>
          </cell>
          <cell r="AF8">
            <v>60523.236799999999</v>
          </cell>
          <cell r="AH8">
            <v>726278.84159999993</v>
          </cell>
          <cell r="AJ8">
            <v>63549.398640000007</v>
          </cell>
          <cell r="AK8">
            <v>0</v>
          </cell>
          <cell r="AL8">
            <v>63549.398640000007</v>
          </cell>
          <cell r="AM8">
            <v>0</v>
          </cell>
          <cell r="AN8">
            <v>63549.398640000007</v>
          </cell>
          <cell r="AO8">
            <v>0</v>
          </cell>
          <cell r="AP8">
            <v>63549.398640000007</v>
          </cell>
          <cell r="AQ8">
            <v>0</v>
          </cell>
          <cell r="AR8">
            <v>63549.398640000007</v>
          </cell>
          <cell r="AS8">
            <v>0</v>
          </cell>
          <cell r="AT8">
            <v>63549.398640000007</v>
          </cell>
          <cell r="AU8">
            <v>0</v>
          </cell>
          <cell r="AW8">
            <v>381296.39184000005</v>
          </cell>
          <cell r="AY8" t="e">
            <v>#REF!</v>
          </cell>
          <cell r="AZ8" t="e">
            <v>#REF!</v>
          </cell>
          <cell r="BA8" t="e">
            <v>#REF!</v>
          </cell>
          <cell r="BB8" t="e">
            <v>#REF!</v>
          </cell>
          <cell r="BC8" t="e">
            <v>#REF!</v>
          </cell>
          <cell r="BD8" t="e">
            <v>#REF!</v>
          </cell>
          <cell r="BE8" t="e">
            <v>#REF!</v>
          </cell>
          <cell r="BF8" t="e">
            <v>#REF!</v>
          </cell>
          <cell r="BG8" t="e">
            <v>#REF!</v>
          </cell>
          <cell r="BH8" t="e">
            <v>#REF!</v>
          </cell>
          <cell r="BI8" t="e">
            <v>#REF!</v>
          </cell>
          <cell r="BJ8" t="e">
            <v>#REF!</v>
          </cell>
          <cell r="BN8" t="e">
            <v>#REF!</v>
          </cell>
          <cell r="BO8" t="e">
            <v>#REF!</v>
          </cell>
          <cell r="BP8" t="e">
            <v>#REF!</v>
          </cell>
          <cell r="BQ8" t="e">
            <v>#REF!</v>
          </cell>
          <cell r="BR8" t="e">
            <v>#REF!</v>
          </cell>
          <cell r="BS8" t="e">
            <v>#REF!</v>
          </cell>
          <cell r="BT8" t="e">
            <v>#REF!</v>
          </cell>
          <cell r="BU8" t="e">
            <v>#REF!</v>
          </cell>
          <cell r="BV8" t="e">
            <v>#REF!</v>
          </cell>
          <cell r="BW8" t="e">
            <v>#REF!</v>
          </cell>
          <cell r="BX8" t="e">
            <v>#REF!</v>
          </cell>
          <cell r="BY8" t="e">
            <v>#REF!</v>
          </cell>
        </row>
        <row r="9">
          <cell r="U9">
            <v>15233.878400000001</v>
          </cell>
          <cell r="V9">
            <v>15233.878400000001</v>
          </cell>
          <cell r="W9">
            <v>15233.878400000001</v>
          </cell>
          <cell r="X9">
            <v>15233.878400000001</v>
          </cell>
          <cell r="Y9">
            <v>15233.878400000001</v>
          </cell>
          <cell r="Z9">
            <v>15233.878400000001</v>
          </cell>
          <cell r="AA9">
            <v>15233.878400000001</v>
          </cell>
          <cell r="AB9">
            <v>15233.878400000001</v>
          </cell>
          <cell r="AC9">
            <v>15233.878400000001</v>
          </cell>
          <cell r="AD9">
            <v>15233.878400000001</v>
          </cell>
          <cell r="AE9">
            <v>15233.878400000001</v>
          </cell>
          <cell r="AF9">
            <v>15233.878400000001</v>
          </cell>
          <cell r="AH9">
            <v>182806.54079999996</v>
          </cell>
          <cell r="AJ9">
            <v>18834.772320000004</v>
          </cell>
          <cell r="AK9">
            <v>2839.2000000000003</v>
          </cell>
          <cell r="AL9">
            <v>18834.772320000004</v>
          </cell>
          <cell r="AM9">
            <v>2839.2000000000003</v>
          </cell>
          <cell r="AN9">
            <v>21673.972320000001</v>
          </cell>
          <cell r="AO9">
            <v>5678.4000000000005</v>
          </cell>
          <cell r="AP9">
            <v>21673.972320000001</v>
          </cell>
          <cell r="AQ9">
            <v>5678.4000000000005</v>
          </cell>
          <cell r="AR9">
            <v>24513.172320000005</v>
          </cell>
          <cell r="AS9">
            <v>8517.6</v>
          </cell>
          <cell r="AT9">
            <v>24513.172320000005</v>
          </cell>
          <cell r="AU9">
            <v>8517.6</v>
          </cell>
          <cell r="AW9">
            <v>164114.23392000003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</row>
        <row r="10">
          <cell r="U10">
            <v>57934.936799999996</v>
          </cell>
          <cell r="V10">
            <v>57934.936799999996</v>
          </cell>
          <cell r="W10">
            <v>57934.936799999996</v>
          </cell>
          <cell r="X10">
            <v>57934.936799999996</v>
          </cell>
          <cell r="Y10">
            <v>57934.936799999996</v>
          </cell>
          <cell r="Z10">
            <v>57934.936799999996</v>
          </cell>
          <cell r="AA10">
            <v>57934.936799999996</v>
          </cell>
          <cell r="AB10">
            <v>57934.936799999996</v>
          </cell>
          <cell r="AC10">
            <v>57934.936799999996</v>
          </cell>
          <cell r="AD10">
            <v>57934.936799999996</v>
          </cell>
          <cell r="AE10">
            <v>57934.936799999996</v>
          </cell>
          <cell r="AF10">
            <v>57934.936799999996</v>
          </cell>
          <cell r="AH10">
            <v>695219.24160000018</v>
          </cell>
          <cell r="AJ10">
            <v>60831.683640000003</v>
          </cell>
          <cell r="AK10">
            <v>0</v>
          </cell>
          <cell r="AL10">
            <v>60831.683640000003</v>
          </cell>
          <cell r="AM10">
            <v>0</v>
          </cell>
          <cell r="AN10">
            <v>60831.683640000003</v>
          </cell>
          <cell r="AO10">
            <v>0</v>
          </cell>
          <cell r="AP10">
            <v>60831.683640000003</v>
          </cell>
          <cell r="AQ10">
            <v>0</v>
          </cell>
          <cell r="AR10">
            <v>60831.683640000003</v>
          </cell>
          <cell r="AS10">
            <v>0</v>
          </cell>
          <cell r="AT10">
            <v>60831.683640000003</v>
          </cell>
          <cell r="AU10">
            <v>0</v>
          </cell>
          <cell r="AW10">
            <v>364990.10184000002</v>
          </cell>
          <cell r="AY10" t="e">
            <v>#REF!</v>
          </cell>
          <cell r="AZ10" t="e">
            <v>#REF!</v>
          </cell>
          <cell r="BA10" t="e">
            <v>#REF!</v>
          </cell>
          <cell r="BB10" t="e">
            <v>#REF!</v>
          </cell>
          <cell r="BC10" t="e">
            <v>#REF!</v>
          </cell>
          <cell r="BD10" t="e">
            <v>#REF!</v>
          </cell>
          <cell r="BE10" t="e">
            <v>#REF!</v>
          </cell>
          <cell r="BF10" t="e">
            <v>#REF!</v>
          </cell>
          <cell r="BG10" t="e">
            <v>#REF!</v>
          </cell>
          <cell r="BH10" t="e">
            <v>#REF!</v>
          </cell>
          <cell r="BI10" t="e">
            <v>#REF!</v>
          </cell>
          <cell r="BJ10" t="e">
            <v>#REF!</v>
          </cell>
          <cell r="BN10" t="e">
            <v>#REF!</v>
          </cell>
          <cell r="BO10" t="e">
            <v>#REF!</v>
          </cell>
          <cell r="BP10" t="e">
            <v>#REF!</v>
          </cell>
          <cell r="BQ10" t="e">
            <v>#REF!</v>
          </cell>
          <cell r="BR10" t="e">
            <v>#REF!</v>
          </cell>
          <cell r="BS10" t="e">
            <v>#REF!</v>
          </cell>
          <cell r="BT10" t="e">
            <v>#REF!</v>
          </cell>
          <cell r="BU10" t="e">
            <v>#REF!</v>
          </cell>
          <cell r="BV10" t="e">
            <v>#REF!</v>
          </cell>
          <cell r="BW10" t="e">
            <v>#REF!</v>
          </cell>
          <cell r="BX10" t="e">
            <v>#REF!</v>
          </cell>
          <cell r="BY10" t="e">
            <v>#REF!</v>
          </cell>
        </row>
        <row r="16">
          <cell r="U16">
            <v>11624.2780368</v>
          </cell>
          <cell r="V16">
            <v>11624.2780368</v>
          </cell>
          <cell r="W16">
            <v>11624.2780368</v>
          </cell>
          <cell r="X16">
            <v>11624.2780368</v>
          </cell>
          <cell r="Y16">
            <v>11805.8589792</v>
          </cell>
          <cell r="Z16">
            <v>11987.4399216</v>
          </cell>
          <cell r="AA16">
            <v>11987.4399216</v>
          </cell>
          <cell r="AB16">
            <v>11987.4399216</v>
          </cell>
          <cell r="AC16">
            <v>11987.4399216</v>
          </cell>
          <cell r="AD16">
            <v>11987.4399216</v>
          </cell>
          <cell r="AE16">
            <v>11987.4399216</v>
          </cell>
          <cell r="AF16">
            <v>11987.4399216</v>
          </cell>
          <cell r="AH16">
            <v>142215.05057759999</v>
          </cell>
          <cell r="AJ16">
            <v>13113.371030760003</v>
          </cell>
          <cell r="AK16">
            <v>526.55911308000009</v>
          </cell>
          <cell r="AL16">
            <v>13113.371030760003</v>
          </cell>
          <cell r="AM16">
            <v>526.55911308000009</v>
          </cell>
          <cell r="AN16">
            <v>13639.930143840002</v>
          </cell>
          <cell r="AO16">
            <v>1053.1182261600002</v>
          </cell>
          <cell r="AP16">
            <v>13639.930143840002</v>
          </cell>
          <cell r="AQ16">
            <v>1053.1182261600002</v>
          </cell>
          <cell r="AR16">
            <v>14166.489256920002</v>
          </cell>
          <cell r="AS16">
            <v>1579.67733924</v>
          </cell>
          <cell r="AT16">
            <v>14166.489256920002</v>
          </cell>
          <cell r="AU16">
            <v>1579.67733924</v>
          </cell>
          <cell r="AW16">
            <v>88158.290220000024</v>
          </cell>
          <cell r="AY16">
            <v>2211.5482749360003</v>
          </cell>
          <cell r="AZ16">
            <v>2968.3042749360002</v>
          </cell>
          <cell r="BA16">
            <v>3429.0127872000003</v>
          </cell>
          <cell r="BB16">
            <v>3429.0127872000003</v>
          </cell>
          <cell r="BC16">
            <v>3429.0127872000003</v>
          </cell>
          <cell r="BD16">
            <v>3807.3907872000009</v>
          </cell>
          <cell r="BE16">
            <v>4029.6878622000004</v>
          </cell>
          <cell r="BF16">
            <v>4029.6878622000004</v>
          </cell>
          <cell r="BG16">
            <v>4148.851202496001</v>
          </cell>
          <cell r="BH16">
            <v>4349.0441914920002</v>
          </cell>
          <cell r="BI16">
            <v>4349.0441914920002</v>
          </cell>
          <cell r="BJ16">
            <v>4349.0441914920002</v>
          </cell>
          <cell r="BN16">
            <v>5147.0278232373003</v>
          </cell>
          <cell r="BO16">
            <v>5147.0278232373003</v>
          </cell>
          <cell r="BP16">
            <v>5147.0278232373003</v>
          </cell>
          <cell r="BQ16">
            <v>5624.2620514080008</v>
          </cell>
          <cell r="BR16">
            <v>6021.5589514080002</v>
          </cell>
          <cell r="BS16">
            <v>6522.1530454080003</v>
          </cell>
          <cell r="BT16">
            <v>6522.1530454080003</v>
          </cell>
          <cell r="BU16">
            <v>6522.1530454080003</v>
          </cell>
          <cell r="BV16">
            <v>6522.1530454080003</v>
          </cell>
          <cell r="BW16">
            <v>6522.1530454080003</v>
          </cell>
          <cell r="BX16">
            <v>6522.1530454080003</v>
          </cell>
          <cell r="BY16">
            <v>6522.1530454080003</v>
          </cell>
        </row>
        <row r="24">
          <cell r="U24">
            <v>129366.66666666666</v>
          </cell>
          <cell r="V24">
            <v>129366.66666666666</v>
          </cell>
          <cell r="W24">
            <v>129366.66666666666</v>
          </cell>
          <cell r="X24">
            <v>129366.66666666666</v>
          </cell>
          <cell r="Y24">
            <v>130866.66666666666</v>
          </cell>
          <cell r="Z24">
            <v>132366.66666666666</v>
          </cell>
          <cell r="AA24">
            <v>132366.66666666666</v>
          </cell>
          <cell r="AB24">
            <v>132366.66666666666</v>
          </cell>
          <cell r="AC24">
            <v>132366.66666666666</v>
          </cell>
          <cell r="AD24">
            <v>132366.66666666666</v>
          </cell>
          <cell r="AE24">
            <v>132366.66666666666</v>
          </cell>
          <cell r="AF24">
            <v>132366.66666666666</v>
          </cell>
          <cell r="AH24">
            <v>1574900</v>
          </cell>
          <cell r="AJ24">
            <v>136866.66666666666</v>
          </cell>
          <cell r="AK24">
            <v>2300</v>
          </cell>
          <cell r="AL24">
            <v>136866.66666666666</v>
          </cell>
          <cell r="AM24">
            <v>2300</v>
          </cell>
          <cell r="AN24">
            <v>139166.66666666666</v>
          </cell>
          <cell r="AO24">
            <v>4600</v>
          </cell>
          <cell r="AP24">
            <v>139166.66666666666</v>
          </cell>
          <cell r="AQ24">
            <v>4600</v>
          </cell>
          <cell r="AR24">
            <v>141466.66666666666</v>
          </cell>
          <cell r="AS24">
            <v>6900</v>
          </cell>
          <cell r="AT24">
            <v>141466.66666666666</v>
          </cell>
          <cell r="AU24">
            <v>6900</v>
          </cell>
          <cell r="AW24">
            <v>862599.99999999988</v>
          </cell>
          <cell r="AY24" t="e">
            <v>#REF!</v>
          </cell>
          <cell r="AZ24" t="e">
            <v>#REF!</v>
          </cell>
          <cell r="BA24" t="e">
            <v>#REF!</v>
          </cell>
          <cell r="BB24" t="e">
            <v>#REF!</v>
          </cell>
          <cell r="BC24" t="e">
            <v>#REF!</v>
          </cell>
          <cell r="BD24" t="e">
            <v>#REF!</v>
          </cell>
          <cell r="BE24" t="e">
            <v>#REF!</v>
          </cell>
          <cell r="BF24" t="e">
            <v>#REF!</v>
          </cell>
          <cell r="BG24" t="e">
            <v>#REF!</v>
          </cell>
          <cell r="BH24" t="e">
            <v>#REF!</v>
          </cell>
          <cell r="BI24" t="e">
            <v>#REF!</v>
          </cell>
          <cell r="BJ24" t="e">
            <v>#REF!</v>
          </cell>
          <cell r="BN24" t="e">
            <v>#REF!</v>
          </cell>
          <cell r="BO24" t="e">
            <v>#REF!</v>
          </cell>
          <cell r="BP24" t="e">
            <v>#REF!</v>
          </cell>
          <cell r="BQ24" t="e">
            <v>#REF!</v>
          </cell>
          <cell r="BR24" t="e">
            <v>#REF!</v>
          </cell>
          <cell r="BS24" t="e">
            <v>#REF!</v>
          </cell>
          <cell r="BT24" t="e">
            <v>#REF!</v>
          </cell>
          <cell r="BU24" t="e">
            <v>#REF!</v>
          </cell>
          <cell r="BV24" t="e">
            <v>#REF!</v>
          </cell>
          <cell r="BW24" t="e">
            <v>#REF!</v>
          </cell>
          <cell r="BX24" t="e">
            <v>#REF!</v>
          </cell>
          <cell r="BY24" t="e">
            <v>#REF!</v>
          </cell>
        </row>
        <row r="31">
          <cell r="U31">
            <v>9000</v>
          </cell>
          <cell r="V31">
            <v>9000</v>
          </cell>
          <cell r="W31">
            <v>9000</v>
          </cell>
          <cell r="X31">
            <v>9000</v>
          </cell>
          <cell r="Y31">
            <v>9000</v>
          </cell>
          <cell r="Z31">
            <v>9000</v>
          </cell>
          <cell r="AA31">
            <v>9000</v>
          </cell>
          <cell r="AB31">
            <v>9000</v>
          </cell>
          <cell r="AC31">
            <v>9000</v>
          </cell>
          <cell r="AD31">
            <v>9000</v>
          </cell>
          <cell r="AE31">
            <v>9000</v>
          </cell>
          <cell r="AF31">
            <v>9000</v>
          </cell>
          <cell r="AJ31">
            <v>9000</v>
          </cell>
          <cell r="AK31">
            <v>9000</v>
          </cell>
          <cell r="AL31">
            <v>9000</v>
          </cell>
          <cell r="AM31">
            <v>9000</v>
          </cell>
          <cell r="AN31">
            <v>9000</v>
          </cell>
          <cell r="AO31">
            <v>9000</v>
          </cell>
          <cell r="AP31">
            <v>9000</v>
          </cell>
          <cell r="AQ31">
            <v>9000</v>
          </cell>
          <cell r="AR31">
            <v>9000</v>
          </cell>
          <cell r="AS31">
            <v>9000</v>
          </cell>
          <cell r="AT31">
            <v>9000</v>
          </cell>
          <cell r="AU31">
            <v>9000</v>
          </cell>
          <cell r="AY31">
            <v>12600</v>
          </cell>
          <cell r="AZ31">
            <v>12600</v>
          </cell>
          <cell r="BA31">
            <v>12600</v>
          </cell>
          <cell r="BB31">
            <v>12600</v>
          </cell>
          <cell r="BC31">
            <v>12600</v>
          </cell>
          <cell r="BD31">
            <v>12600</v>
          </cell>
          <cell r="BE31">
            <v>12600</v>
          </cell>
          <cell r="BF31">
            <v>12600</v>
          </cell>
          <cell r="BG31">
            <v>12600</v>
          </cell>
          <cell r="BH31">
            <v>12600</v>
          </cell>
          <cell r="BI31">
            <v>12600</v>
          </cell>
          <cell r="BJ31">
            <v>12600</v>
          </cell>
          <cell r="BN31">
            <v>17100</v>
          </cell>
          <cell r="BO31">
            <v>17100</v>
          </cell>
          <cell r="BP31">
            <v>17100</v>
          </cell>
          <cell r="BQ31">
            <v>17100</v>
          </cell>
          <cell r="BR31">
            <v>17100</v>
          </cell>
          <cell r="BS31">
            <v>17100</v>
          </cell>
          <cell r="BT31">
            <v>17100</v>
          </cell>
          <cell r="BU31">
            <v>17100</v>
          </cell>
          <cell r="BV31">
            <v>17100</v>
          </cell>
          <cell r="BW31">
            <v>17100</v>
          </cell>
          <cell r="BX31">
            <v>17100</v>
          </cell>
          <cell r="BY31">
            <v>17100</v>
          </cell>
        </row>
        <row r="38">
          <cell r="U38">
            <v>38950</v>
          </cell>
          <cell r="V38">
            <v>38950</v>
          </cell>
          <cell r="W38">
            <v>38950</v>
          </cell>
          <cell r="X38">
            <v>38950</v>
          </cell>
          <cell r="Y38">
            <v>40950</v>
          </cell>
          <cell r="Z38">
            <v>42950</v>
          </cell>
          <cell r="AA38">
            <v>42950</v>
          </cell>
          <cell r="AB38">
            <v>42950</v>
          </cell>
          <cell r="AC38">
            <v>42950</v>
          </cell>
          <cell r="AD38">
            <v>42950</v>
          </cell>
          <cell r="AE38">
            <v>42950</v>
          </cell>
          <cell r="AF38">
            <v>42950</v>
          </cell>
          <cell r="AJ38">
            <v>45200</v>
          </cell>
          <cell r="AK38">
            <v>2250</v>
          </cell>
          <cell r="AL38">
            <v>45200</v>
          </cell>
          <cell r="AM38">
            <v>2250</v>
          </cell>
          <cell r="AN38">
            <v>47450</v>
          </cell>
          <cell r="AO38">
            <v>4500</v>
          </cell>
          <cell r="AP38">
            <v>47450</v>
          </cell>
          <cell r="AQ38">
            <v>4500</v>
          </cell>
          <cell r="AR38">
            <v>49700</v>
          </cell>
          <cell r="AS38">
            <v>6750</v>
          </cell>
          <cell r="AT38">
            <v>49700</v>
          </cell>
          <cell r="AU38">
            <v>6750</v>
          </cell>
          <cell r="AY38" t="e">
            <v>#REF!</v>
          </cell>
          <cell r="AZ38" t="e">
            <v>#REF!</v>
          </cell>
          <cell r="BA38" t="e">
            <v>#REF!</v>
          </cell>
          <cell r="BB38" t="e">
            <v>#REF!</v>
          </cell>
          <cell r="BC38" t="e">
            <v>#REF!</v>
          </cell>
          <cell r="BD38" t="e">
            <v>#REF!</v>
          </cell>
          <cell r="BE38" t="e">
            <v>#REF!</v>
          </cell>
          <cell r="BF38" t="e">
            <v>#REF!</v>
          </cell>
          <cell r="BG38" t="e">
            <v>#REF!</v>
          </cell>
          <cell r="BH38" t="e">
            <v>#REF!</v>
          </cell>
          <cell r="BI38" t="e">
            <v>#REF!</v>
          </cell>
          <cell r="BJ38" t="e">
            <v>#REF!</v>
          </cell>
          <cell r="BN38" t="e">
            <v>#REF!</v>
          </cell>
          <cell r="BO38" t="e">
            <v>#REF!</v>
          </cell>
          <cell r="BP38" t="e">
            <v>#REF!</v>
          </cell>
          <cell r="BQ38" t="e">
            <v>#REF!</v>
          </cell>
          <cell r="BR38" t="e">
            <v>#REF!</v>
          </cell>
          <cell r="BS38" t="e">
            <v>#REF!</v>
          </cell>
          <cell r="BT38" t="e">
            <v>#REF!</v>
          </cell>
          <cell r="BU38" t="e">
            <v>#REF!</v>
          </cell>
          <cell r="BV38" t="e">
            <v>#REF!</v>
          </cell>
          <cell r="BW38" t="e">
            <v>#REF!</v>
          </cell>
          <cell r="BX38" t="e">
            <v>#REF!</v>
          </cell>
          <cell r="BY38" t="e">
            <v>#REF!</v>
          </cell>
        </row>
      </sheetData>
      <sheetData sheetId="11">
        <row r="5">
          <cell r="U5">
            <v>950000</v>
          </cell>
          <cell r="V5">
            <v>950000</v>
          </cell>
          <cell r="W5">
            <v>740000</v>
          </cell>
          <cell r="X5">
            <v>880000</v>
          </cell>
          <cell r="Y5">
            <v>810000</v>
          </cell>
          <cell r="Z5">
            <v>1330000</v>
          </cell>
          <cell r="AA5">
            <v>1330000</v>
          </cell>
          <cell r="AB5">
            <v>1850000</v>
          </cell>
          <cell r="AC5">
            <v>1400000</v>
          </cell>
          <cell r="AD5">
            <v>1400000</v>
          </cell>
          <cell r="AE5">
            <v>1400000</v>
          </cell>
          <cell r="AF5">
            <v>1470000</v>
          </cell>
          <cell r="AJ5">
            <v>2100000</v>
          </cell>
          <cell r="AK5">
            <v>2620000</v>
          </cell>
          <cell r="AL5">
            <v>2030000</v>
          </cell>
          <cell r="AM5">
            <v>2480000</v>
          </cell>
          <cell r="AN5">
            <v>2030000</v>
          </cell>
          <cell r="AO5">
            <v>2480000</v>
          </cell>
          <cell r="AP5">
            <v>2030000</v>
          </cell>
          <cell r="AQ5">
            <v>2550000</v>
          </cell>
          <cell r="AR5">
            <v>2480000</v>
          </cell>
          <cell r="AS5">
            <v>2030000</v>
          </cell>
          <cell r="AT5">
            <v>2550000</v>
          </cell>
          <cell r="AU5">
            <v>2100000</v>
          </cell>
          <cell r="AY5">
            <v>2770000</v>
          </cell>
          <cell r="AZ5">
            <v>2280000</v>
          </cell>
          <cell r="BA5">
            <v>2250000</v>
          </cell>
          <cell r="BB5">
            <v>2840000</v>
          </cell>
          <cell r="BC5">
            <v>2730000</v>
          </cell>
          <cell r="BD5">
            <v>2840000</v>
          </cell>
          <cell r="BE5">
            <v>2390000</v>
          </cell>
          <cell r="BF5">
            <v>2280000</v>
          </cell>
          <cell r="BG5">
            <v>2980000</v>
          </cell>
          <cell r="BH5">
            <v>2530000</v>
          </cell>
          <cell r="BI5">
            <v>2600000</v>
          </cell>
          <cell r="BJ5">
            <v>3260000</v>
          </cell>
          <cell r="BN5">
            <v>3090000</v>
          </cell>
          <cell r="BO5">
            <v>2640000</v>
          </cell>
          <cell r="BP5">
            <v>2570000</v>
          </cell>
          <cell r="BQ5">
            <v>3160000</v>
          </cell>
          <cell r="BR5">
            <v>3160000</v>
          </cell>
          <cell r="BS5">
            <v>3270000</v>
          </cell>
          <cell r="BT5">
            <v>2640000</v>
          </cell>
          <cell r="BU5">
            <v>2710000</v>
          </cell>
          <cell r="BV5">
            <v>3270000</v>
          </cell>
          <cell r="BW5">
            <v>2710000</v>
          </cell>
          <cell r="BX5">
            <v>2920000</v>
          </cell>
          <cell r="BY5">
            <v>3370000</v>
          </cell>
        </row>
        <row r="11">
          <cell r="N11">
            <v>0</v>
          </cell>
          <cell r="O11">
            <v>0</v>
          </cell>
          <cell r="P11">
            <v>0</v>
          </cell>
          <cell r="Q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</sheetData>
      <sheetData sheetId="12">
        <row r="5">
          <cell r="N5">
            <v>6862.97</v>
          </cell>
          <cell r="U5">
            <v>5000</v>
          </cell>
          <cell r="V5">
            <v>65000</v>
          </cell>
          <cell r="W5">
            <v>5000</v>
          </cell>
          <cell r="X5">
            <v>65000</v>
          </cell>
          <cell r="Y5">
            <v>5000</v>
          </cell>
          <cell r="Z5">
            <v>70000</v>
          </cell>
          <cell r="AA5">
            <v>10000</v>
          </cell>
          <cell r="AB5">
            <v>75000</v>
          </cell>
          <cell r="AC5">
            <v>70000</v>
          </cell>
          <cell r="AD5">
            <v>70000</v>
          </cell>
          <cell r="AE5">
            <v>10000</v>
          </cell>
          <cell r="AF5">
            <v>70000</v>
          </cell>
          <cell r="AJ5">
            <v>42000</v>
          </cell>
          <cell r="AK5">
            <v>116000</v>
          </cell>
          <cell r="AL5">
            <v>102000</v>
          </cell>
          <cell r="AM5">
            <v>116000</v>
          </cell>
          <cell r="AN5">
            <v>102000</v>
          </cell>
          <cell r="AO5">
            <v>116000</v>
          </cell>
          <cell r="AP5">
            <v>102000</v>
          </cell>
          <cell r="AQ5">
            <v>116000</v>
          </cell>
          <cell r="AR5">
            <v>116000</v>
          </cell>
          <cell r="AS5">
            <v>102000</v>
          </cell>
          <cell r="AT5">
            <v>56000</v>
          </cell>
          <cell r="AU5">
            <v>42000</v>
          </cell>
          <cell r="AY5">
            <v>116000</v>
          </cell>
          <cell r="AZ5">
            <v>102000</v>
          </cell>
          <cell r="BA5">
            <v>162000</v>
          </cell>
          <cell r="BB5">
            <v>116000</v>
          </cell>
          <cell r="BC5">
            <v>116000</v>
          </cell>
          <cell r="BD5">
            <v>176000</v>
          </cell>
          <cell r="BE5">
            <v>102000</v>
          </cell>
          <cell r="BF5">
            <v>162000</v>
          </cell>
          <cell r="BG5">
            <v>116000</v>
          </cell>
          <cell r="BH5">
            <v>102000</v>
          </cell>
          <cell r="BI5">
            <v>102000</v>
          </cell>
          <cell r="BJ5">
            <v>176000</v>
          </cell>
          <cell r="BN5">
            <v>116000</v>
          </cell>
          <cell r="BO5">
            <v>102000</v>
          </cell>
          <cell r="BP5">
            <v>222000</v>
          </cell>
          <cell r="BQ5">
            <v>116000</v>
          </cell>
          <cell r="BR5">
            <v>116000</v>
          </cell>
          <cell r="BS5">
            <v>236000</v>
          </cell>
          <cell r="BT5">
            <v>102000</v>
          </cell>
          <cell r="BU5">
            <v>102000</v>
          </cell>
          <cell r="BV5">
            <v>236000</v>
          </cell>
          <cell r="BW5">
            <v>102000</v>
          </cell>
          <cell r="BX5">
            <v>102000</v>
          </cell>
          <cell r="BY5">
            <v>236000</v>
          </cell>
        </row>
        <row r="6">
          <cell r="N6">
            <v>0</v>
          </cell>
          <cell r="O6">
            <v>0</v>
          </cell>
          <cell r="P6">
            <v>0</v>
          </cell>
          <cell r="Q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</row>
        <row r="8">
          <cell r="O8">
            <v>40269.08</v>
          </cell>
          <cell r="U8">
            <v>38000</v>
          </cell>
          <cell r="V8">
            <v>38000</v>
          </cell>
          <cell r="W8">
            <v>29600</v>
          </cell>
          <cell r="X8">
            <v>35200</v>
          </cell>
          <cell r="Y8">
            <v>32400</v>
          </cell>
          <cell r="Z8">
            <v>53200</v>
          </cell>
          <cell r="AA8">
            <v>53200</v>
          </cell>
          <cell r="AB8">
            <v>74000</v>
          </cell>
          <cell r="AC8">
            <v>56000</v>
          </cell>
          <cell r="AD8">
            <v>56000</v>
          </cell>
          <cell r="AE8">
            <v>56000</v>
          </cell>
          <cell r="AF8">
            <v>58800</v>
          </cell>
          <cell r="AJ8">
            <v>84000</v>
          </cell>
          <cell r="AK8">
            <v>104800</v>
          </cell>
          <cell r="AL8">
            <v>81200</v>
          </cell>
          <cell r="AM8">
            <v>99200</v>
          </cell>
          <cell r="AN8">
            <v>81200</v>
          </cell>
          <cell r="AO8">
            <v>99200</v>
          </cell>
          <cell r="AP8">
            <v>81200</v>
          </cell>
          <cell r="AQ8">
            <v>102000</v>
          </cell>
          <cell r="AR8">
            <v>99200</v>
          </cell>
          <cell r="AS8">
            <v>81200</v>
          </cell>
          <cell r="AT8">
            <v>102000</v>
          </cell>
          <cell r="AU8">
            <v>84000</v>
          </cell>
          <cell r="AY8">
            <v>110800</v>
          </cell>
          <cell r="AZ8">
            <v>91200</v>
          </cell>
          <cell r="BA8">
            <v>90000</v>
          </cell>
          <cell r="BB8">
            <v>113600</v>
          </cell>
          <cell r="BC8">
            <v>109200</v>
          </cell>
          <cell r="BD8">
            <v>113600</v>
          </cell>
          <cell r="BE8">
            <v>95600</v>
          </cell>
          <cell r="BF8">
            <v>91200</v>
          </cell>
          <cell r="BG8">
            <v>119200</v>
          </cell>
          <cell r="BH8">
            <v>101200</v>
          </cell>
          <cell r="BI8">
            <v>104000</v>
          </cell>
          <cell r="BJ8">
            <v>130400</v>
          </cell>
          <cell r="BN8">
            <v>123600</v>
          </cell>
          <cell r="BO8">
            <v>105600</v>
          </cell>
          <cell r="BP8">
            <v>102800</v>
          </cell>
          <cell r="BQ8">
            <v>126400</v>
          </cell>
          <cell r="BR8">
            <v>126400</v>
          </cell>
          <cell r="BS8">
            <v>130800</v>
          </cell>
          <cell r="BT8">
            <v>105600</v>
          </cell>
          <cell r="BU8">
            <v>108400</v>
          </cell>
          <cell r="BV8">
            <v>130800</v>
          </cell>
          <cell r="BW8">
            <v>108400</v>
          </cell>
          <cell r="BX8">
            <v>116800</v>
          </cell>
          <cell r="BY8">
            <v>134800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U12">
            <v>33333.333333333336</v>
          </cell>
          <cell r="V12">
            <v>33333.333333333336</v>
          </cell>
          <cell r="W12">
            <v>33333.333333333336</v>
          </cell>
          <cell r="X12">
            <v>33333.333333333336</v>
          </cell>
          <cell r="Y12">
            <v>33333.333333333336</v>
          </cell>
          <cell r="Z12">
            <v>33333.333333333336</v>
          </cell>
          <cell r="AA12">
            <v>33333.333333333336</v>
          </cell>
          <cell r="AB12">
            <v>33333.333333333336</v>
          </cell>
          <cell r="AC12">
            <v>33333.333333333336</v>
          </cell>
          <cell r="AD12">
            <v>33333.333333333336</v>
          </cell>
          <cell r="AE12">
            <v>33333.333333333336</v>
          </cell>
          <cell r="AF12">
            <v>33333.333333333336</v>
          </cell>
          <cell r="AJ12">
            <v>33333.333333333336</v>
          </cell>
          <cell r="AK12">
            <v>33333.333333333336</v>
          </cell>
          <cell r="AL12">
            <v>33333.333333333336</v>
          </cell>
          <cell r="AM12">
            <v>33333.333333333336</v>
          </cell>
          <cell r="AN12">
            <v>33333.333333333336</v>
          </cell>
          <cell r="AO12">
            <v>33333.333333333336</v>
          </cell>
          <cell r="AP12">
            <v>33333.333333333336</v>
          </cell>
          <cell r="AQ12">
            <v>33333.333333333336</v>
          </cell>
          <cell r="AR12">
            <v>33333.333333333336</v>
          </cell>
          <cell r="AS12">
            <v>33333.333333333336</v>
          </cell>
          <cell r="AT12">
            <v>33333.333333333336</v>
          </cell>
          <cell r="AU12">
            <v>33333.333333333336</v>
          </cell>
          <cell r="AY12">
            <v>37500</v>
          </cell>
          <cell r="AZ12">
            <v>37500</v>
          </cell>
          <cell r="BA12">
            <v>37500</v>
          </cell>
          <cell r="BB12">
            <v>37500</v>
          </cell>
          <cell r="BC12">
            <v>37500</v>
          </cell>
          <cell r="BD12">
            <v>37500</v>
          </cell>
          <cell r="BE12">
            <v>37500</v>
          </cell>
          <cell r="BF12">
            <v>37500</v>
          </cell>
          <cell r="BG12">
            <v>37500</v>
          </cell>
          <cell r="BH12">
            <v>37500</v>
          </cell>
          <cell r="BI12">
            <v>37500</v>
          </cell>
          <cell r="BJ12">
            <v>37500</v>
          </cell>
          <cell r="BN12">
            <v>41666.666666666664</v>
          </cell>
          <cell r="BO12">
            <v>41666.666666666664</v>
          </cell>
          <cell r="BP12">
            <v>41666.666666666664</v>
          </cell>
          <cell r="BQ12">
            <v>41666.666666666664</v>
          </cell>
          <cell r="BR12">
            <v>41666.666666666664</v>
          </cell>
          <cell r="BS12">
            <v>41666.666666666664</v>
          </cell>
          <cell r="BT12">
            <v>41666.666666666664</v>
          </cell>
          <cell r="BU12">
            <v>41666.666666666664</v>
          </cell>
          <cell r="BV12">
            <v>41666.666666666664</v>
          </cell>
          <cell r="BW12">
            <v>41666.666666666664</v>
          </cell>
          <cell r="BX12">
            <v>41666.666666666664</v>
          </cell>
          <cell r="BY12">
            <v>41666.666666666664</v>
          </cell>
        </row>
        <row r="13">
          <cell r="U13">
            <v>101416.66666666667</v>
          </cell>
          <cell r="V13">
            <v>101416.66666666667</v>
          </cell>
          <cell r="W13">
            <v>91966.666666666672</v>
          </cell>
          <cell r="X13">
            <v>98266.666666666672</v>
          </cell>
          <cell r="Y13">
            <v>95116.666666666672</v>
          </cell>
          <cell r="Z13">
            <v>118516.66666666667</v>
          </cell>
          <cell r="AA13">
            <v>118516.66666666667</v>
          </cell>
          <cell r="AB13">
            <v>141916.66666666669</v>
          </cell>
          <cell r="AC13">
            <v>121666.66666666667</v>
          </cell>
          <cell r="AD13">
            <v>121666.66666666667</v>
          </cell>
          <cell r="AE13">
            <v>121666.66666666667</v>
          </cell>
          <cell r="AF13">
            <v>124816.66666666667</v>
          </cell>
          <cell r="AJ13">
            <v>171281.25</v>
          </cell>
          <cell r="AK13">
            <v>194681.25</v>
          </cell>
          <cell r="AL13">
            <v>168131.25</v>
          </cell>
          <cell r="AM13">
            <v>188381.25</v>
          </cell>
          <cell r="AN13">
            <v>168131.25</v>
          </cell>
          <cell r="AO13">
            <v>188381.25</v>
          </cell>
          <cell r="AP13">
            <v>168131.25</v>
          </cell>
          <cell r="AQ13">
            <v>191531.25</v>
          </cell>
          <cell r="AR13">
            <v>188381.25</v>
          </cell>
          <cell r="AS13">
            <v>168131.25</v>
          </cell>
          <cell r="AT13">
            <v>191531.25</v>
          </cell>
          <cell r="AU13">
            <v>171281.25</v>
          </cell>
          <cell r="AY13">
            <v>217868.75</v>
          </cell>
          <cell r="AZ13">
            <v>195818.75</v>
          </cell>
          <cell r="BA13">
            <v>194468.75</v>
          </cell>
          <cell r="BB13">
            <v>221018.75</v>
          </cell>
          <cell r="BC13">
            <v>216068.75</v>
          </cell>
          <cell r="BD13">
            <v>221018.75</v>
          </cell>
          <cell r="BE13">
            <v>200768.75</v>
          </cell>
          <cell r="BF13">
            <v>195818.75</v>
          </cell>
          <cell r="BG13">
            <v>227318.75</v>
          </cell>
          <cell r="BH13">
            <v>207068.75</v>
          </cell>
          <cell r="BI13">
            <v>210218.75</v>
          </cell>
          <cell r="BJ13">
            <v>239918.75</v>
          </cell>
          <cell r="BN13">
            <v>242289.0625</v>
          </cell>
          <cell r="BO13">
            <v>222039.0625</v>
          </cell>
          <cell r="BP13">
            <v>218889.0625</v>
          </cell>
          <cell r="BQ13">
            <v>245439.0625</v>
          </cell>
          <cell r="BR13">
            <v>245439.0625</v>
          </cell>
          <cell r="BS13">
            <v>250389.0625</v>
          </cell>
          <cell r="BT13">
            <v>222039.0625</v>
          </cell>
          <cell r="BU13">
            <v>225189.0625</v>
          </cell>
          <cell r="BV13">
            <v>250389.0625</v>
          </cell>
          <cell r="BW13">
            <v>225189.0625</v>
          </cell>
          <cell r="BX13">
            <v>234639.0625</v>
          </cell>
          <cell r="BY13">
            <v>254889.0625</v>
          </cell>
        </row>
      </sheetData>
      <sheetData sheetId="13">
        <row r="17">
          <cell r="O17">
            <v>5081.3048981499996</v>
          </cell>
          <cell r="P17">
            <v>201097.03802698333</v>
          </cell>
          <cell r="Q17">
            <v>0</v>
          </cell>
          <cell r="U17">
            <v>57284.879978601486</v>
          </cell>
          <cell r="V17">
            <v>66928.343924351502</v>
          </cell>
          <cell r="W17">
            <v>24669.293924351477</v>
          </cell>
          <cell r="X17">
            <v>46781.993924351482</v>
          </cell>
          <cell r="Y17">
            <v>42236.032035557859</v>
          </cell>
          <cell r="Z17">
            <v>169620.02014676423</v>
          </cell>
          <cell r="AA17">
            <v>187800.02014676432</v>
          </cell>
          <cell r="AB17">
            <v>317763.62014676427</v>
          </cell>
          <cell r="AC17">
            <v>189766.37014676427</v>
          </cell>
          <cell r="AD17">
            <v>189766.37014676427</v>
          </cell>
          <cell r="AE17">
            <v>207946.37014676424</v>
          </cell>
          <cell r="AF17">
            <v>209912.72014676424</v>
          </cell>
          <cell r="AJ17">
            <v>380421.46857777925</v>
          </cell>
          <cell r="AK17">
            <v>665890.76957138011</v>
          </cell>
          <cell r="AL17">
            <v>342095.11857777927</v>
          </cell>
          <cell r="AM17">
            <v>625598.06957137992</v>
          </cell>
          <cell r="AN17">
            <v>336253.86436292616</v>
          </cell>
          <cell r="AO17">
            <v>619756.81535652676</v>
          </cell>
          <cell r="AP17">
            <v>336253.86436292616</v>
          </cell>
          <cell r="AQ17">
            <v>639903.16535652685</v>
          </cell>
          <cell r="AR17">
            <v>455682.86014807358</v>
          </cell>
          <cell r="AS17">
            <v>488645.31114167423</v>
          </cell>
          <cell r="AT17">
            <v>494009.21014807362</v>
          </cell>
          <cell r="AU17">
            <v>526971.66114167427</v>
          </cell>
          <cell r="AY17" t="e">
            <v>#REF!</v>
          </cell>
          <cell r="AZ17" t="e">
            <v>#REF!</v>
          </cell>
          <cell r="BA17" t="e">
            <v>#REF!</v>
          </cell>
          <cell r="BB17" t="e">
            <v>#REF!</v>
          </cell>
          <cell r="BC17" t="e">
            <v>#REF!</v>
          </cell>
          <cell r="BD17" t="e">
            <v>#REF!</v>
          </cell>
          <cell r="BE17" t="e">
            <v>#REF!</v>
          </cell>
          <cell r="BF17" t="e">
            <v>#REF!</v>
          </cell>
          <cell r="BG17" t="e">
            <v>#REF!</v>
          </cell>
          <cell r="BH17" t="e">
            <v>#REF!</v>
          </cell>
          <cell r="BI17" t="e">
            <v>#REF!</v>
          </cell>
          <cell r="BJ17" t="e">
            <v>#REF!</v>
          </cell>
          <cell r="BN17" t="e">
            <v>#REF!</v>
          </cell>
          <cell r="BO17" t="e">
            <v>#REF!</v>
          </cell>
          <cell r="BP17" t="e">
            <v>#REF!</v>
          </cell>
          <cell r="BQ17" t="e">
            <v>#REF!</v>
          </cell>
          <cell r="BR17" t="e">
            <v>#REF!</v>
          </cell>
          <cell r="BS17" t="e">
            <v>#REF!</v>
          </cell>
          <cell r="BT17" t="e">
            <v>#REF!</v>
          </cell>
          <cell r="BU17" t="e">
            <v>#REF!</v>
          </cell>
          <cell r="BV17" t="e">
            <v>#REF!</v>
          </cell>
          <cell r="BW17" t="e">
            <v>#REF!</v>
          </cell>
          <cell r="BX17" t="e">
            <v>#REF!</v>
          </cell>
          <cell r="BY17" t="e">
            <v>#REF!</v>
          </cell>
        </row>
      </sheetData>
      <sheetData sheetId="14">
        <row r="32">
          <cell r="O32">
            <v>3750</v>
          </cell>
          <cell r="P32">
            <v>3750</v>
          </cell>
          <cell r="Q32">
            <v>3750</v>
          </cell>
          <cell r="U32">
            <v>4166.666666666667</v>
          </cell>
          <cell r="V32">
            <v>4166.666666666667</v>
          </cell>
          <cell r="W32">
            <v>4166.666666666667</v>
          </cell>
          <cell r="X32">
            <v>4166.666666666667</v>
          </cell>
          <cell r="Y32">
            <v>4166.666666666667</v>
          </cell>
          <cell r="Z32">
            <v>4166.666666666667</v>
          </cell>
          <cell r="AA32">
            <v>4166.666666666667</v>
          </cell>
          <cell r="AB32">
            <v>4166.666666666667</v>
          </cell>
          <cell r="AC32">
            <v>4166.666666666667</v>
          </cell>
          <cell r="AD32">
            <v>4166.666666666667</v>
          </cell>
          <cell r="AE32">
            <v>4166.666666666667</v>
          </cell>
          <cell r="AF32">
            <v>4166.666666666667</v>
          </cell>
          <cell r="AJ32">
            <v>4166.666666666667</v>
          </cell>
          <cell r="AK32">
            <v>4166.666666666667</v>
          </cell>
          <cell r="AL32">
            <v>4166.666666666667</v>
          </cell>
          <cell r="AM32">
            <v>4166.666666666667</v>
          </cell>
          <cell r="AN32">
            <v>4166.666666666667</v>
          </cell>
          <cell r="AO32">
            <v>4166.666666666667</v>
          </cell>
          <cell r="AP32">
            <v>4166.666666666667</v>
          </cell>
          <cell r="AQ32">
            <v>4166.666666666667</v>
          </cell>
          <cell r="AR32">
            <v>4166.666666666667</v>
          </cell>
          <cell r="AS32">
            <v>4166.666666666667</v>
          </cell>
          <cell r="AT32">
            <v>4166.666666666667</v>
          </cell>
          <cell r="AU32">
            <v>4166.666666666667</v>
          </cell>
          <cell r="AY32">
            <v>4166.666666666667</v>
          </cell>
          <cell r="AZ32">
            <v>4166.666666666667</v>
          </cell>
          <cell r="BA32">
            <v>4166.666666666667</v>
          </cell>
          <cell r="BB32">
            <v>4166.666666666667</v>
          </cell>
          <cell r="BC32">
            <v>4166.666666666667</v>
          </cell>
          <cell r="BD32">
            <v>4166.666666666667</v>
          </cell>
          <cell r="BE32">
            <v>4166.666666666667</v>
          </cell>
          <cell r="BF32">
            <v>4166.666666666667</v>
          </cell>
          <cell r="BG32">
            <v>4166.666666666667</v>
          </cell>
          <cell r="BH32">
            <v>4166.666666666667</v>
          </cell>
          <cell r="BI32">
            <v>4166.666666666667</v>
          </cell>
          <cell r="BJ32">
            <v>4166.666666666667</v>
          </cell>
          <cell r="BN32">
            <v>4166.666666666667</v>
          </cell>
          <cell r="BO32">
            <v>4166.666666666667</v>
          </cell>
          <cell r="BP32">
            <v>4166.666666666667</v>
          </cell>
          <cell r="BQ32">
            <v>4166.666666666667</v>
          </cell>
          <cell r="BR32">
            <v>4166.666666666667</v>
          </cell>
          <cell r="BS32">
            <v>4166.666666666667</v>
          </cell>
          <cell r="BT32">
            <v>4166.666666666667</v>
          </cell>
          <cell r="BU32">
            <v>4166.666666666667</v>
          </cell>
          <cell r="BV32">
            <v>4166.666666666667</v>
          </cell>
          <cell r="BW32">
            <v>4166.666666666667</v>
          </cell>
          <cell r="BX32">
            <v>4166.666666666667</v>
          </cell>
          <cell r="BY32">
            <v>4166.666666666667</v>
          </cell>
        </row>
        <row r="34">
          <cell r="O34">
            <v>0</v>
          </cell>
          <cell r="P34">
            <v>0</v>
          </cell>
          <cell r="Q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48">
          <cell r="K48">
            <v>8333.3333333333339</v>
          </cell>
          <cell r="L48">
            <v>11666.666666666666</v>
          </cell>
          <cell r="M48">
            <v>24416.666666666668</v>
          </cell>
          <cell r="N48">
            <v>30250</v>
          </cell>
        </row>
        <row r="57">
          <cell r="K57">
            <v>22053.297483333332</v>
          </cell>
          <cell r="L57">
            <v>12424.404566666666</v>
          </cell>
          <cell r="M57">
            <v>6694.8751499999998</v>
          </cell>
          <cell r="N5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K52"/>
  <sheetViews>
    <sheetView tabSelected="1" workbookViewId="0">
      <selection activeCell="K14" sqref="K14"/>
    </sheetView>
  </sheetViews>
  <sheetFormatPr defaultColWidth="9.140625" defaultRowHeight="15" outlineLevelCol="1"/>
  <cols>
    <col min="1" max="1" width="2.85546875" style="13" customWidth="1"/>
    <col min="2" max="2" width="4.28515625" style="13" customWidth="1"/>
    <col min="3" max="3" width="40.28515625" style="13" customWidth="1"/>
    <col min="4" max="4" width="11.7109375" style="13" customWidth="1"/>
    <col min="5" max="5" width="2.7109375" style="13" customWidth="1"/>
    <col min="6" max="9" width="11.28515625" style="13" hidden="1" customWidth="1" outlineLevel="1"/>
    <col min="10" max="10" width="2.85546875" style="13" customWidth="1" collapsed="1"/>
    <col min="11" max="11" width="14.85546875" style="13" customWidth="1"/>
    <col min="12" max="12" width="8.28515625" style="18" hidden="1" customWidth="1"/>
    <col min="13" max="18" width="11.28515625" style="13" hidden="1" customWidth="1" outlineLevel="1"/>
    <col min="19" max="19" width="11.7109375" style="13" hidden="1" customWidth="1" outlineLevel="1"/>
    <col min="20" max="20" width="12" style="13" hidden="1" customWidth="1" outlineLevel="1"/>
    <col min="21" max="21" width="11.28515625" style="13" hidden="1" customWidth="1" outlineLevel="1"/>
    <col min="22" max="22" width="11.7109375" style="13" hidden="1" customWidth="1" outlineLevel="1"/>
    <col min="23" max="23" width="16.28515625" style="13" hidden="1" customWidth="1" outlineLevel="1"/>
    <col min="24" max="24" width="12" style="13" hidden="1" customWidth="1" outlineLevel="1"/>
    <col min="25" max="25" width="2.85546875" style="13" hidden="1" customWidth="1"/>
    <col min="26" max="26" width="13.28515625" style="13" hidden="1" customWidth="1"/>
    <col min="27" max="27" width="11.7109375" style="13" hidden="1" customWidth="1"/>
    <col min="28" max="34" width="11.28515625" style="13" hidden="1" customWidth="1" outlineLevel="1"/>
    <col min="35" max="36" width="12" style="13" hidden="1" customWidth="1" outlineLevel="1"/>
    <col min="37" max="37" width="11.28515625" style="13" hidden="1" customWidth="1" outlineLevel="1"/>
    <col min="38" max="39" width="12" style="13" hidden="1" customWidth="1" outlineLevel="1"/>
    <col min="40" max="40" width="2.85546875" style="13" hidden="1" customWidth="1"/>
    <col min="41" max="41" width="13.28515625" style="13" hidden="1" customWidth="1"/>
    <col min="42" max="42" width="2.85546875" style="13" hidden="1" customWidth="1"/>
    <col min="43" max="54" width="12" style="13" hidden="1" customWidth="1" outlineLevel="1"/>
    <col min="55" max="55" width="2.85546875" style="13" hidden="1" customWidth="1"/>
    <col min="56" max="56" width="13.28515625" style="11" hidden="1" customWidth="1"/>
    <col min="57" max="57" width="2.85546875" style="11" hidden="1" customWidth="1"/>
    <col min="58" max="69" width="12" style="11" hidden="1" customWidth="1" outlineLevel="1"/>
    <col min="70" max="70" width="2.85546875" style="11" hidden="1" customWidth="1"/>
    <col min="71" max="71" width="13" style="11" hidden="1" customWidth="1"/>
    <col min="72" max="74" width="12" style="13" hidden="1" customWidth="1"/>
    <col min="75" max="75" width="13" style="13" hidden="1" customWidth="1"/>
    <col min="76" max="77" width="12" style="13" hidden="1" customWidth="1"/>
    <col min="78" max="81" width="11.28515625" style="13" hidden="1" customWidth="1" outlineLevel="1"/>
    <col min="82" max="82" width="2.85546875" style="13" customWidth="1" collapsed="1"/>
    <col min="83" max="83" width="14.85546875" style="13" customWidth="1"/>
    <col min="84" max="87" width="11.28515625" style="13" hidden="1" customWidth="1" outlineLevel="1"/>
    <col min="88" max="88" width="2.85546875" style="13" customWidth="1" collapsed="1"/>
    <col min="89" max="89" width="14.85546875" style="13" customWidth="1"/>
    <col min="90" max="16384" width="9.140625" style="13"/>
  </cols>
  <sheetData>
    <row r="1" spans="1:89" ht="23.25">
      <c r="A1" s="1" t="s">
        <v>0</v>
      </c>
      <c r="B1" s="2"/>
      <c r="C1" s="2"/>
      <c r="D1" s="2"/>
      <c r="E1" s="3"/>
      <c r="F1" s="4">
        <v>41883</v>
      </c>
      <c r="G1" s="4">
        <v>41913</v>
      </c>
      <c r="H1" s="4">
        <v>41944</v>
      </c>
      <c r="I1" s="4">
        <v>41974</v>
      </c>
      <c r="J1" s="4"/>
      <c r="K1" s="5" t="s">
        <v>31</v>
      </c>
      <c r="L1" s="6"/>
      <c r="M1" s="4">
        <v>42005</v>
      </c>
      <c r="N1" s="4">
        <v>42036</v>
      </c>
      <c r="O1" s="4">
        <v>42064</v>
      </c>
      <c r="P1" s="4">
        <v>42095</v>
      </c>
      <c r="Q1" s="4">
        <v>42125</v>
      </c>
      <c r="R1" s="4">
        <v>42156</v>
      </c>
      <c r="S1" s="4">
        <v>42186</v>
      </c>
      <c r="T1" s="4">
        <v>42217</v>
      </c>
      <c r="U1" s="4">
        <v>42248</v>
      </c>
      <c r="V1" s="4">
        <v>42278</v>
      </c>
      <c r="W1" s="4">
        <v>42309</v>
      </c>
      <c r="X1" s="4">
        <v>42339</v>
      </c>
      <c r="Y1" s="4"/>
      <c r="Z1" s="5" t="s">
        <v>1</v>
      </c>
      <c r="AA1" s="4"/>
      <c r="AB1" s="4">
        <v>42370</v>
      </c>
      <c r="AC1" s="4">
        <v>42401</v>
      </c>
      <c r="AD1" s="4">
        <v>42430</v>
      </c>
      <c r="AE1" s="4">
        <v>42461</v>
      </c>
      <c r="AF1" s="4">
        <v>42491</v>
      </c>
      <c r="AG1" s="4">
        <v>42522</v>
      </c>
      <c r="AH1" s="4">
        <v>42552</v>
      </c>
      <c r="AI1" s="4">
        <v>42583</v>
      </c>
      <c r="AJ1" s="4">
        <v>42614</v>
      </c>
      <c r="AK1" s="4">
        <v>42644</v>
      </c>
      <c r="AL1" s="4">
        <v>42675</v>
      </c>
      <c r="AM1" s="4">
        <v>42705</v>
      </c>
      <c r="AN1" s="4"/>
      <c r="AO1" s="5" t="s">
        <v>2</v>
      </c>
      <c r="AP1" s="4"/>
      <c r="AQ1" s="4">
        <v>42736</v>
      </c>
      <c r="AR1" s="4">
        <v>42767</v>
      </c>
      <c r="AS1" s="4">
        <v>42795</v>
      </c>
      <c r="AT1" s="4">
        <v>42826</v>
      </c>
      <c r="AU1" s="4">
        <v>42856</v>
      </c>
      <c r="AV1" s="4">
        <v>42887</v>
      </c>
      <c r="AW1" s="4">
        <v>42917</v>
      </c>
      <c r="AX1" s="4">
        <v>42948</v>
      </c>
      <c r="AY1" s="4">
        <v>42979</v>
      </c>
      <c r="AZ1" s="4">
        <v>43009</v>
      </c>
      <c r="BA1" s="4">
        <v>43040</v>
      </c>
      <c r="BB1" s="4">
        <v>43070</v>
      </c>
      <c r="BC1" s="4"/>
      <c r="BD1" s="7" t="s">
        <v>3</v>
      </c>
      <c r="BE1" s="8"/>
      <c r="BF1" s="8">
        <v>43101</v>
      </c>
      <c r="BG1" s="8">
        <v>43132</v>
      </c>
      <c r="BH1" s="8">
        <v>43160</v>
      </c>
      <c r="BI1" s="8">
        <v>43191</v>
      </c>
      <c r="BJ1" s="8">
        <v>43221</v>
      </c>
      <c r="BK1" s="8">
        <v>43252</v>
      </c>
      <c r="BL1" s="8">
        <v>43282</v>
      </c>
      <c r="BM1" s="8">
        <v>43313</v>
      </c>
      <c r="BN1" s="8">
        <v>43344</v>
      </c>
      <c r="BO1" s="8">
        <v>43374</v>
      </c>
      <c r="BP1" s="8">
        <v>43405</v>
      </c>
      <c r="BQ1" s="8">
        <v>43435</v>
      </c>
      <c r="BR1" s="9"/>
      <c r="BS1" s="7" t="s">
        <v>4</v>
      </c>
      <c r="BT1" s="10"/>
      <c r="BU1" s="10"/>
      <c r="BV1" s="11"/>
      <c r="BW1" s="11"/>
      <c r="BX1" s="12">
        <v>1000</v>
      </c>
      <c r="BY1" s="11"/>
      <c r="BZ1" s="4">
        <v>41883</v>
      </c>
      <c r="CA1" s="4">
        <v>41913</v>
      </c>
      <c r="CB1" s="4">
        <v>41944</v>
      </c>
      <c r="CC1" s="4">
        <v>41974</v>
      </c>
      <c r="CD1" s="4"/>
      <c r="CE1" s="5" t="s">
        <v>32</v>
      </c>
      <c r="CF1" s="4">
        <v>41883</v>
      </c>
      <c r="CG1" s="4">
        <v>41913</v>
      </c>
      <c r="CH1" s="4">
        <v>41944</v>
      </c>
      <c r="CI1" s="4">
        <v>41974</v>
      </c>
      <c r="CJ1" s="4"/>
      <c r="CK1" s="5" t="s">
        <v>33</v>
      </c>
    </row>
    <row r="2" spans="1:89">
      <c r="A2" s="14"/>
      <c r="B2" s="14"/>
      <c r="C2" s="14"/>
      <c r="D2" s="14"/>
      <c r="E2" s="15"/>
      <c r="F2" s="16"/>
      <c r="G2" s="16"/>
      <c r="H2" s="16"/>
      <c r="I2" s="16"/>
      <c r="J2" s="16"/>
      <c r="K2" s="17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9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S2" s="19"/>
      <c r="BT2" s="15"/>
      <c r="BU2" s="15"/>
      <c r="BV2" s="11"/>
      <c r="BW2" s="11"/>
      <c r="BX2" s="11"/>
      <c r="BY2" s="11"/>
      <c r="BZ2" s="16"/>
      <c r="CA2" s="16"/>
      <c r="CB2" s="16"/>
      <c r="CC2" s="16"/>
      <c r="CD2" s="16"/>
      <c r="CE2" s="17"/>
      <c r="CF2" s="16"/>
      <c r="CG2" s="16"/>
      <c r="CH2" s="16"/>
      <c r="CI2" s="16"/>
      <c r="CJ2" s="16"/>
      <c r="CK2" s="17"/>
    </row>
    <row r="3" spans="1:89">
      <c r="A3" s="21"/>
      <c r="B3" s="22" t="s">
        <v>5</v>
      </c>
      <c r="C3" s="21"/>
      <c r="D3" s="21"/>
      <c r="E3" s="16"/>
      <c r="F3" s="23">
        <f t="shared" ref="F3:AM3" si="0">+SUM(F4:F5)</f>
        <v>3811222</v>
      </c>
      <c r="G3" s="23">
        <f t="shared" si="0"/>
        <v>0</v>
      </c>
      <c r="H3" s="23">
        <f t="shared" si="0"/>
        <v>0</v>
      </c>
      <c r="I3" s="23">
        <f t="shared" si="0"/>
        <v>0</v>
      </c>
      <c r="J3" s="23"/>
      <c r="K3" s="24">
        <f>+SUM(F3:I3)</f>
        <v>3811222</v>
      </c>
      <c r="L3" s="25"/>
      <c r="M3" s="23">
        <f t="shared" si="0"/>
        <v>950000</v>
      </c>
      <c r="N3" s="23">
        <f t="shared" si="0"/>
        <v>950000</v>
      </c>
      <c r="O3" s="23">
        <f t="shared" si="0"/>
        <v>740000</v>
      </c>
      <c r="P3" s="23">
        <f t="shared" si="0"/>
        <v>880000</v>
      </c>
      <c r="Q3" s="23">
        <f t="shared" si="0"/>
        <v>810000</v>
      </c>
      <c r="R3" s="23">
        <f t="shared" si="0"/>
        <v>1330000</v>
      </c>
      <c r="S3" s="23">
        <f t="shared" si="0"/>
        <v>1330000</v>
      </c>
      <c r="T3" s="23">
        <f t="shared" si="0"/>
        <v>1850000</v>
      </c>
      <c r="U3" s="23">
        <f t="shared" si="0"/>
        <v>1400000</v>
      </c>
      <c r="V3" s="23">
        <f t="shared" si="0"/>
        <v>1400000</v>
      </c>
      <c r="W3" s="23">
        <f t="shared" si="0"/>
        <v>1400000</v>
      </c>
      <c r="X3" s="23">
        <f t="shared" si="0"/>
        <v>1470000</v>
      </c>
      <c r="Y3" s="23"/>
      <c r="Z3" s="24">
        <f>+SUM(M3:X3)/$BX$1</f>
        <v>14510</v>
      </c>
      <c r="AA3" s="26">
        <f>+(Z3-K3)/K3</f>
        <v>-0.99619282214470839</v>
      </c>
      <c r="AB3" s="23">
        <f t="shared" si="0"/>
        <v>2100000</v>
      </c>
      <c r="AC3" s="23">
        <f t="shared" si="0"/>
        <v>2620000</v>
      </c>
      <c r="AD3" s="23">
        <f t="shared" si="0"/>
        <v>2030000</v>
      </c>
      <c r="AE3" s="23">
        <f t="shared" si="0"/>
        <v>2480000</v>
      </c>
      <c r="AF3" s="23">
        <f t="shared" si="0"/>
        <v>2030000</v>
      </c>
      <c r="AG3" s="23">
        <f t="shared" si="0"/>
        <v>2480000</v>
      </c>
      <c r="AH3" s="23">
        <f t="shared" si="0"/>
        <v>2030000</v>
      </c>
      <c r="AI3" s="23">
        <f t="shared" si="0"/>
        <v>2550000</v>
      </c>
      <c r="AJ3" s="23">
        <f t="shared" si="0"/>
        <v>2480000</v>
      </c>
      <c r="AK3" s="23">
        <f t="shared" si="0"/>
        <v>2030000</v>
      </c>
      <c r="AL3" s="23">
        <f t="shared" si="0"/>
        <v>2550000</v>
      </c>
      <c r="AM3" s="23">
        <f t="shared" si="0"/>
        <v>2100000</v>
      </c>
      <c r="AN3" s="23"/>
      <c r="AO3" s="24">
        <f>+SUM(AB3:AM3)</f>
        <v>27480000</v>
      </c>
      <c r="AP3" s="23"/>
      <c r="AQ3" s="23">
        <f t="shared" ref="AQ3:BB3" si="1">+SUM(AQ4:AQ5)</f>
        <v>2770000</v>
      </c>
      <c r="AR3" s="23">
        <f t="shared" si="1"/>
        <v>2280000</v>
      </c>
      <c r="AS3" s="23">
        <f t="shared" si="1"/>
        <v>2250000</v>
      </c>
      <c r="AT3" s="23">
        <f t="shared" si="1"/>
        <v>2840000</v>
      </c>
      <c r="AU3" s="23">
        <f t="shared" si="1"/>
        <v>2730000</v>
      </c>
      <c r="AV3" s="23">
        <f t="shared" si="1"/>
        <v>2840000</v>
      </c>
      <c r="AW3" s="23">
        <f t="shared" si="1"/>
        <v>2390000</v>
      </c>
      <c r="AX3" s="23">
        <f t="shared" si="1"/>
        <v>2280000</v>
      </c>
      <c r="AY3" s="23">
        <f t="shared" si="1"/>
        <v>2980000</v>
      </c>
      <c r="AZ3" s="23">
        <f t="shared" si="1"/>
        <v>2530000</v>
      </c>
      <c r="BA3" s="23">
        <f t="shared" si="1"/>
        <v>2600000</v>
      </c>
      <c r="BB3" s="23">
        <f t="shared" si="1"/>
        <v>3260000</v>
      </c>
      <c r="BC3" s="23"/>
      <c r="BD3" s="27">
        <f>+SUM(AQ3:BB3)</f>
        <v>31750000</v>
      </c>
      <c r="BE3" s="28"/>
      <c r="BF3" s="28">
        <f t="shared" ref="BF3:BQ3" si="2">+SUM(BF4:BF5)</f>
        <v>3090000</v>
      </c>
      <c r="BG3" s="28">
        <f t="shared" si="2"/>
        <v>2640000</v>
      </c>
      <c r="BH3" s="28">
        <f t="shared" si="2"/>
        <v>2570000</v>
      </c>
      <c r="BI3" s="28">
        <f t="shared" si="2"/>
        <v>3160000</v>
      </c>
      <c r="BJ3" s="28">
        <f t="shared" si="2"/>
        <v>3160000</v>
      </c>
      <c r="BK3" s="28">
        <f t="shared" si="2"/>
        <v>3270000</v>
      </c>
      <c r="BL3" s="28">
        <f t="shared" si="2"/>
        <v>2640000</v>
      </c>
      <c r="BM3" s="28">
        <f t="shared" si="2"/>
        <v>2710000</v>
      </c>
      <c r="BN3" s="28">
        <f t="shared" si="2"/>
        <v>3270000</v>
      </c>
      <c r="BO3" s="28">
        <f t="shared" si="2"/>
        <v>2710000</v>
      </c>
      <c r="BP3" s="28">
        <f t="shared" si="2"/>
        <v>2920000</v>
      </c>
      <c r="BQ3" s="28">
        <f t="shared" si="2"/>
        <v>3370000</v>
      </c>
      <c r="BR3" s="28"/>
      <c r="BS3" s="27">
        <f>+SUM(BF3:BQ3)</f>
        <v>35510000</v>
      </c>
      <c r="BT3" s="23"/>
      <c r="BU3" s="23"/>
      <c r="BV3" s="29">
        <f>+Z3-K3</f>
        <v>-3796712</v>
      </c>
      <c r="BW3" s="11"/>
      <c r="BX3" s="11"/>
      <c r="BY3" s="11"/>
      <c r="BZ3" s="23">
        <f t="shared" ref="BZ3:CC3" si="3">+SUM(BZ4:BZ5)</f>
        <v>3774331</v>
      </c>
      <c r="CA3" s="23">
        <f t="shared" si="3"/>
        <v>517030</v>
      </c>
      <c r="CB3" s="23">
        <f t="shared" si="3"/>
        <v>1199231</v>
      </c>
      <c r="CC3" s="23">
        <f t="shared" si="3"/>
        <v>0</v>
      </c>
      <c r="CD3" s="23"/>
      <c r="CE3" s="24">
        <f>+SUM(BZ3:CC3)</f>
        <v>5490592</v>
      </c>
      <c r="CF3" s="23">
        <f t="shared" ref="CF3:CK3" si="4">+SUM(CF4:CF5)</f>
        <v>3774331</v>
      </c>
      <c r="CG3" s="23">
        <f t="shared" si="4"/>
        <v>517030</v>
      </c>
      <c r="CH3" s="23">
        <f t="shared" si="4"/>
        <v>1199231</v>
      </c>
      <c r="CI3" s="23">
        <f t="shared" si="4"/>
        <v>1060000</v>
      </c>
      <c r="CJ3" s="23"/>
      <c r="CK3" s="24">
        <f>+SUM(CF3:CI3)</f>
        <v>6550592</v>
      </c>
    </row>
    <row r="4" spans="1:89">
      <c r="A4" s="21"/>
      <c r="B4" s="21"/>
      <c r="C4" s="21" t="s">
        <v>6</v>
      </c>
      <c r="D4" s="21"/>
      <c r="E4" s="16"/>
      <c r="F4" s="31">
        <f>3774331-393109+430000</f>
        <v>3811222</v>
      </c>
      <c r="G4" s="31"/>
      <c r="H4" s="31"/>
      <c r="I4" s="31">
        <v>0</v>
      </c>
      <c r="J4" s="31"/>
      <c r="K4" s="32">
        <f>+SUM(F4:I4)</f>
        <v>3811222</v>
      </c>
      <c r="L4" s="33"/>
      <c r="M4" s="30">
        <f>+'[1]Total Revenues'!U5</f>
        <v>950000</v>
      </c>
      <c r="N4" s="30">
        <f>+'[1]Total Revenues'!V5</f>
        <v>950000</v>
      </c>
      <c r="O4" s="30">
        <f>+'[1]Total Revenues'!W5</f>
        <v>740000</v>
      </c>
      <c r="P4" s="30">
        <f>+'[1]Total Revenues'!X5</f>
        <v>880000</v>
      </c>
      <c r="Q4" s="30">
        <f>+'[1]Total Revenues'!Y5</f>
        <v>810000</v>
      </c>
      <c r="R4" s="30">
        <f>+'[1]Total Revenues'!Z5</f>
        <v>1330000</v>
      </c>
      <c r="S4" s="30">
        <f>+'[1]Total Revenues'!AA5</f>
        <v>1330000</v>
      </c>
      <c r="T4" s="30">
        <f>+'[1]Total Revenues'!AB5</f>
        <v>1850000</v>
      </c>
      <c r="U4" s="30">
        <f>+'[1]Total Revenues'!AC5</f>
        <v>1400000</v>
      </c>
      <c r="V4" s="30">
        <f>+'[1]Total Revenues'!AD5</f>
        <v>1400000</v>
      </c>
      <c r="W4" s="30">
        <f>+'[1]Total Revenues'!AE5</f>
        <v>1400000</v>
      </c>
      <c r="X4" s="30">
        <f>+'[1]Total Revenues'!AF5</f>
        <v>1470000</v>
      </c>
      <c r="Y4" s="30"/>
      <c r="Z4" s="32">
        <f>+SUM(M4:X4)/BX1</f>
        <v>14510</v>
      </c>
      <c r="AA4" s="26"/>
      <c r="AB4" s="30">
        <f>+'[1]Total Revenues'!AJ5</f>
        <v>2100000</v>
      </c>
      <c r="AC4" s="30">
        <f>+'[1]Total Revenues'!AK5</f>
        <v>2620000</v>
      </c>
      <c r="AD4" s="30">
        <f>+'[1]Total Revenues'!AL5</f>
        <v>2030000</v>
      </c>
      <c r="AE4" s="30">
        <f>+'[1]Total Revenues'!AM5</f>
        <v>2480000</v>
      </c>
      <c r="AF4" s="30">
        <f>+'[1]Total Revenues'!AN5</f>
        <v>2030000</v>
      </c>
      <c r="AG4" s="30">
        <f>+'[1]Total Revenues'!AO5</f>
        <v>2480000</v>
      </c>
      <c r="AH4" s="30">
        <f>+'[1]Total Revenues'!AP5</f>
        <v>2030000</v>
      </c>
      <c r="AI4" s="30">
        <f>+'[1]Total Revenues'!AQ5</f>
        <v>2550000</v>
      </c>
      <c r="AJ4" s="30">
        <f>+'[1]Total Revenues'!AR5</f>
        <v>2480000</v>
      </c>
      <c r="AK4" s="30">
        <f>+'[1]Total Revenues'!AS5</f>
        <v>2030000</v>
      </c>
      <c r="AL4" s="30">
        <f>+'[1]Total Revenues'!AT5</f>
        <v>2550000</v>
      </c>
      <c r="AM4" s="30">
        <f>+'[1]Total Revenues'!AU5</f>
        <v>2100000</v>
      </c>
      <c r="AN4" s="30"/>
      <c r="AO4" s="32">
        <f>+SUM(AB4:AM4)</f>
        <v>27480000</v>
      </c>
      <c r="AP4" s="30"/>
      <c r="AQ4" s="30">
        <f>+'[1]Total Revenues'!AY5</f>
        <v>2770000</v>
      </c>
      <c r="AR4" s="30">
        <f>+'[1]Total Revenues'!AZ5</f>
        <v>2280000</v>
      </c>
      <c r="AS4" s="30">
        <f>+'[1]Total Revenues'!BA5</f>
        <v>2250000</v>
      </c>
      <c r="AT4" s="30">
        <f>+'[1]Total Revenues'!BB5</f>
        <v>2840000</v>
      </c>
      <c r="AU4" s="30">
        <f>+'[1]Total Revenues'!BC5</f>
        <v>2730000</v>
      </c>
      <c r="AV4" s="30">
        <f>+'[1]Total Revenues'!BD5</f>
        <v>2840000</v>
      </c>
      <c r="AW4" s="30">
        <f>+'[1]Total Revenues'!BE5</f>
        <v>2390000</v>
      </c>
      <c r="AX4" s="30">
        <f>+'[1]Total Revenues'!BF5</f>
        <v>2280000</v>
      </c>
      <c r="AY4" s="30">
        <f>+'[1]Total Revenues'!BG5</f>
        <v>2980000</v>
      </c>
      <c r="AZ4" s="30">
        <f>+'[1]Total Revenues'!BH5</f>
        <v>2530000</v>
      </c>
      <c r="BA4" s="30">
        <f>+'[1]Total Revenues'!BI5</f>
        <v>2600000</v>
      </c>
      <c r="BB4" s="30">
        <f>+'[1]Total Revenues'!BJ5</f>
        <v>3260000</v>
      </c>
      <c r="BC4" s="30"/>
      <c r="BD4" s="34">
        <f>+SUM(AQ4:BB4)</f>
        <v>31750000</v>
      </c>
      <c r="BE4" s="35"/>
      <c r="BF4" s="35">
        <f>+'[1]Total Revenues'!BN5</f>
        <v>3090000</v>
      </c>
      <c r="BG4" s="35">
        <f>+'[1]Total Revenues'!BO5</f>
        <v>2640000</v>
      </c>
      <c r="BH4" s="35">
        <f>+'[1]Total Revenues'!BP5</f>
        <v>2570000</v>
      </c>
      <c r="BI4" s="35">
        <f>+'[1]Total Revenues'!BQ5</f>
        <v>3160000</v>
      </c>
      <c r="BJ4" s="35">
        <f>+'[1]Total Revenues'!BR5</f>
        <v>3160000</v>
      </c>
      <c r="BK4" s="35">
        <f>+'[1]Total Revenues'!BS5</f>
        <v>3270000</v>
      </c>
      <c r="BL4" s="35">
        <f>+'[1]Total Revenues'!BT5</f>
        <v>2640000</v>
      </c>
      <c r="BM4" s="35">
        <f>+'[1]Total Revenues'!BU5</f>
        <v>2710000</v>
      </c>
      <c r="BN4" s="35">
        <f>+'[1]Total Revenues'!BV5</f>
        <v>3270000</v>
      </c>
      <c r="BO4" s="35">
        <f>+'[1]Total Revenues'!BW5</f>
        <v>2710000</v>
      </c>
      <c r="BP4" s="35">
        <f>+'[1]Total Revenues'!BX5</f>
        <v>2920000</v>
      </c>
      <c r="BQ4" s="35">
        <f>+'[1]Total Revenues'!BY5</f>
        <v>3370000</v>
      </c>
      <c r="BR4" s="35"/>
      <c r="BS4" s="34">
        <f>+SUM(BF4:BQ4)</f>
        <v>35510000</v>
      </c>
      <c r="BT4" s="30"/>
      <c r="BU4" s="30"/>
      <c r="BV4" s="29"/>
      <c r="BW4" s="11"/>
      <c r="BX4" s="11"/>
      <c r="BY4" s="11"/>
      <c r="BZ4" s="31">
        <f>3774331</f>
        <v>3774331</v>
      </c>
      <c r="CA4" s="31">
        <v>517030</v>
      </c>
      <c r="CB4" s="31">
        <v>1199231</v>
      </c>
      <c r="CC4" s="31">
        <v>0</v>
      </c>
      <c r="CD4" s="31"/>
      <c r="CE4" s="32">
        <f>+SUM(BZ4:CC4)</f>
        <v>5490592</v>
      </c>
      <c r="CF4" s="31">
        <v>3774331</v>
      </c>
      <c r="CG4" s="31">
        <v>517030</v>
      </c>
      <c r="CH4" s="31">
        <v>1199231</v>
      </c>
      <c r="CI4" s="31">
        <v>1060000</v>
      </c>
      <c r="CJ4" s="31"/>
      <c r="CK4" s="32">
        <f>+SUM(CF4:CI4)</f>
        <v>6550592</v>
      </c>
    </row>
    <row r="5" spans="1:89" s="11" customFormat="1" hidden="1">
      <c r="A5" s="36"/>
      <c r="B5" s="36"/>
      <c r="C5" s="36" t="s">
        <v>7</v>
      </c>
      <c r="D5" s="36"/>
      <c r="E5" s="20"/>
      <c r="F5" s="31">
        <f>+'[1]Total Revenues'!N11</f>
        <v>0</v>
      </c>
      <c r="G5" s="31">
        <f>+'[1]Total Revenues'!O11</f>
        <v>0</v>
      </c>
      <c r="H5" s="31">
        <f>+'[1]Total Revenues'!P11</f>
        <v>0</v>
      </c>
      <c r="I5" s="31">
        <f>+'[1]Total Revenues'!Q11</f>
        <v>0</v>
      </c>
      <c r="J5" s="31"/>
      <c r="K5" s="32">
        <f>+SUM(F5:I5)</f>
        <v>0</v>
      </c>
      <c r="L5" s="33"/>
      <c r="M5" s="35">
        <f>+'[1]Total Revenues'!U11</f>
        <v>0</v>
      </c>
      <c r="N5" s="35">
        <f>+'[1]Total Revenues'!V11</f>
        <v>0</v>
      </c>
      <c r="O5" s="35">
        <f>+'[1]Total Revenues'!W11</f>
        <v>0</v>
      </c>
      <c r="P5" s="35">
        <f>+'[1]Total Revenues'!X11</f>
        <v>0</v>
      </c>
      <c r="Q5" s="35">
        <f>+'[1]Total Revenues'!Y11</f>
        <v>0</v>
      </c>
      <c r="R5" s="35">
        <f>+'[1]Total Revenues'!Z11</f>
        <v>0</v>
      </c>
      <c r="S5" s="35">
        <f>+'[1]Total Revenues'!AA11</f>
        <v>0</v>
      </c>
      <c r="T5" s="35">
        <f>+'[1]Total Revenues'!AB11</f>
        <v>0</v>
      </c>
      <c r="U5" s="35">
        <f>+'[1]Total Revenues'!AC11</f>
        <v>0</v>
      </c>
      <c r="V5" s="35">
        <f>+'[1]Total Revenues'!AD11</f>
        <v>0</v>
      </c>
      <c r="W5" s="35">
        <f>+'[1]Total Revenues'!AE11</f>
        <v>0</v>
      </c>
      <c r="X5" s="35">
        <f>+'[1]Total Revenues'!AF11</f>
        <v>0</v>
      </c>
      <c r="Y5" s="35"/>
      <c r="Z5" s="32">
        <f>+SUM(M5:X5)</f>
        <v>0</v>
      </c>
      <c r="AA5" s="35"/>
      <c r="AB5" s="35">
        <f>+'[1]Total Revenues'!AJ11</f>
        <v>0</v>
      </c>
      <c r="AC5" s="35">
        <f>+'[1]Total Revenues'!AK11</f>
        <v>0</v>
      </c>
      <c r="AD5" s="35">
        <f>+'[1]Total Revenues'!AL11</f>
        <v>0</v>
      </c>
      <c r="AE5" s="35">
        <f>+'[1]Total Revenues'!AM11</f>
        <v>0</v>
      </c>
      <c r="AF5" s="35">
        <f>+'[1]Total Revenues'!AN11</f>
        <v>0</v>
      </c>
      <c r="AG5" s="35">
        <f>+'[1]Total Revenues'!AO11</f>
        <v>0</v>
      </c>
      <c r="AH5" s="35">
        <f>+'[1]Total Revenues'!AP11</f>
        <v>0</v>
      </c>
      <c r="AI5" s="35">
        <f>+'[1]Total Revenues'!AQ11</f>
        <v>0</v>
      </c>
      <c r="AJ5" s="35">
        <f>+'[1]Total Revenues'!AR11</f>
        <v>0</v>
      </c>
      <c r="AK5" s="35">
        <f>+'[1]Total Revenues'!AS11</f>
        <v>0</v>
      </c>
      <c r="AL5" s="35">
        <f>+'[1]Total Revenues'!AT11</f>
        <v>0</v>
      </c>
      <c r="AM5" s="35">
        <f>+'[1]Total Revenues'!AU11</f>
        <v>0</v>
      </c>
      <c r="AN5" s="35"/>
      <c r="AO5" s="32">
        <f>+SUM(AB5:AM5)</f>
        <v>0</v>
      </c>
      <c r="AP5" s="35"/>
      <c r="AQ5" s="35">
        <f>+'[1]Total Revenues'!AY11</f>
        <v>0</v>
      </c>
      <c r="AR5" s="35">
        <f>+'[1]Total Revenues'!AZ11</f>
        <v>0</v>
      </c>
      <c r="AS5" s="35">
        <f>+'[1]Total Revenues'!BA11</f>
        <v>0</v>
      </c>
      <c r="AT5" s="35">
        <f>+'[1]Total Revenues'!BB11</f>
        <v>0</v>
      </c>
      <c r="AU5" s="35">
        <f>+'[1]Total Revenues'!BC11</f>
        <v>0</v>
      </c>
      <c r="AV5" s="35">
        <f>+'[1]Total Revenues'!BD11</f>
        <v>0</v>
      </c>
      <c r="AW5" s="35">
        <f>+'[1]Total Revenues'!BE11</f>
        <v>0</v>
      </c>
      <c r="AX5" s="35">
        <f>+'[1]Total Revenues'!BF11</f>
        <v>0</v>
      </c>
      <c r="AY5" s="35">
        <f>+'[1]Total Revenues'!BG11</f>
        <v>0</v>
      </c>
      <c r="AZ5" s="35">
        <f>+'[1]Total Revenues'!BH11</f>
        <v>0</v>
      </c>
      <c r="BA5" s="35">
        <f>+'[1]Total Revenues'!BI11</f>
        <v>0</v>
      </c>
      <c r="BB5" s="35">
        <f>+'[1]Total Revenues'!BJ11</f>
        <v>0</v>
      </c>
      <c r="BC5" s="35"/>
      <c r="BD5" s="34">
        <f>+SUM(AQ5:BB5)</f>
        <v>0</v>
      </c>
      <c r="BE5" s="35"/>
      <c r="BF5" s="35">
        <f>+'[1]Total Revenues'!BN11</f>
        <v>0</v>
      </c>
      <c r="BG5" s="35">
        <f>+'[1]Total Revenues'!BO11</f>
        <v>0</v>
      </c>
      <c r="BH5" s="35">
        <f>+'[1]Total Revenues'!BP11</f>
        <v>0</v>
      </c>
      <c r="BI5" s="35">
        <f>+'[1]Total Revenues'!BQ11</f>
        <v>0</v>
      </c>
      <c r="BJ5" s="35">
        <f>+'[1]Total Revenues'!BR11</f>
        <v>0</v>
      </c>
      <c r="BK5" s="35">
        <f>+'[1]Total Revenues'!BS11</f>
        <v>0</v>
      </c>
      <c r="BL5" s="35">
        <f>+'[1]Total Revenues'!BT11</f>
        <v>0</v>
      </c>
      <c r="BM5" s="35">
        <f>+'[1]Total Revenues'!BU11</f>
        <v>0</v>
      </c>
      <c r="BN5" s="35">
        <f>+'[1]Total Revenues'!BV11</f>
        <v>0</v>
      </c>
      <c r="BO5" s="35">
        <f>+'[1]Total Revenues'!BW11</f>
        <v>0</v>
      </c>
      <c r="BP5" s="35">
        <f>+'[1]Total Revenues'!BX11</f>
        <v>0</v>
      </c>
      <c r="BQ5" s="35">
        <f>+'[1]Total Revenues'!BY11</f>
        <v>0</v>
      </c>
      <c r="BR5" s="35"/>
      <c r="BS5" s="34">
        <f>+SUM(BF5:BQ5)</f>
        <v>0</v>
      </c>
      <c r="BT5" s="35"/>
      <c r="BU5" s="35"/>
      <c r="BV5" s="29">
        <f t="shared" ref="BV5:BV28" si="5">+Z5-K5</f>
        <v>0</v>
      </c>
      <c r="BZ5" s="31">
        <f>+'[1]Total Revenues'!CH11</f>
        <v>0</v>
      </c>
      <c r="CA5" s="31">
        <f>+'[1]Total Revenues'!CI11</f>
        <v>0</v>
      </c>
      <c r="CB5" s="31">
        <f>+'[1]Total Revenues'!CJ11</f>
        <v>0</v>
      </c>
      <c r="CC5" s="31">
        <f>+'[1]Total Revenues'!CK11</f>
        <v>0</v>
      </c>
      <c r="CD5" s="31"/>
      <c r="CE5" s="32">
        <f>+SUM(BZ5:CC5)</f>
        <v>0</v>
      </c>
      <c r="CF5" s="31">
        <f>+'[1]Total Revenues'!CN11</f>
        <v>0</v>
      </c>
      <c r="CG5" s="31">
        <f>+'[1]Total Revenues'!CO11</f>
        <v>0</v>
      </c>
      <c r="CH5" s="31">
        <f>+'[1]Total Revenues'!CP11</f>
        <v>0</v>
      </c>
      <c r="CI5" s="31">
        <f>+'[1]Total Revenues'!CQ11</f>
        <v>0</v>
      </c>
      <c r="CJ5" s="31"/>
      <c r="CK5" s="32">
        <f>+SUM(CF5:CI5)</f>
        <v>0</v>
      </c>
    </row>
    <row r="6" spans="1:89">
      <c r="A6" s="21"/>
      <c r="B6" s="21"/>
      <c r="C6" s="21"/>
      <c r="D6" s="21"/>
      <c r="E6" s="16"/>
      <c r="F6" s="31"/>
      <c r="G6" s="31"/>
      <c r="H6" s="31"/>
      <c r="I6" s="31"/>
      <c r="J6" s="31"/>
      <c r="K6" s="32"/>
      <c r="L6" s="33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2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4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4"/>
      <c r="BT6" s="30"/>
      <c r="BU6" s="30"/>
      <c r="BV6" s="29">
        <f t="shared" si="5"/>
        <v>0</v>
      </c>
      <c r="BW6" s="11"/>
      <c r="BX6" s="11"/>
      <c r="BY6" s="11"/>
      <c r="BZ6" s="31"/>
      <c r="CA6" s="31"/>
      <c r="CB6" s="31"/>
      <c r="CC6" s="31"/>
      <c r="CD6" s="31"/>
      <c r="CE6" s="32"/>
      <c r="CF6" s="31"/>
      <c r="CG6" s="31"/>
      <c r="CH6" s="31"/>
      <c r="CI6" s="31"/>
      <c r="CJ6" s="31"/>
      <c r="CK6" s="32"/>
    </row>
    <row r="7" spans="1:89">
      <c r="A7" s="36"/>
      <c r="B7" s="21" t="s">
        <v>8</v>
      </c>
      <c r="C7" s="21"/>
      <c r="D7" s="21"/>
      <c r="E7" s="20"/>
      <c r="F7" s="31">
        <v>170062</v>
      </c>
      <c r="G7" s="31">
        <v>73421</v>
      </c>
      <c r="H7" s="31">
        <v>20000</v>
      </c>
      <c r="I7" s="31">
        <v>20000</v>
      </c>
      <c r="J7" s="31"/>
      <c r="K7" s="32">
        <f>+SUM(F7:I7)</f>
        <v>283483</v>
      </c>
      <c r="L7" s="33"/>
      <c r="M7" s="30">
        <f t="shared" ref="G7:AU7" si="6">+SUM(M8:M9)</f>
        <v>5000</v>
      </c>
      <c r="N7" s="30">
        <f t="shared" si="6"/>
        <v>65000</v>
      </c>
      <c r="O7" s="30">
        <f t="shared" si="6"/>
        <v>5000</v>
      </c>
      <c r="P7" s="30">
        <f t="shared" si="6"/>
        <v>65000</v>
      </c>
      <c r="Q7" s="30">
        <f t="shared" si="6"/>
        <v>5000</v>
      </c>
      <c r="R7" s="30">
        <f t="shared" si="6"/>
        <v>70000</v>
      </c>
      <c r="S7" s="30">
        <f t="shared" si="6"/>
        <v>10000</v>
      </c>
      <c r="T7" s="30">
        <f t="shared" si="6"/>
        <v>75000</v>
      </c>
      <c r="U7" s="30">
        <f t="shared" si="6"/>
        <v>70000</v>
      </c>
      <c r="V7" s="30">
        <f t="shared" si="6"/>
        <v>70000</v>
      </c>
      <c r="W7" s="30">
        <f t="shared" si="6"/>
        <v>10000</v>
      </c>
      <c r="X7" s="30">
        <f t="shared" si="6"/>
        <v>70000</v>
      </c>
      <c r="Y7" s="30"/>
      <c r="Z7" s="32">
        <f>+SUM(M7:X7)/BX1</f>
        <v>520</v>
      </c>
      <c r="AA7" s="26">
        <f>+(Z7-K7)/K7</f>
        <v>-0.99816567483764462</v>
      </c>
      <c r="AB7" s="23">
        <f t="shared" si="6"/>
        <v>42000</v>
      </c>
      <c r="AC7" s="23">
        <f t="shared" si="6"/>
        <v>116000</v>
      </c>
      <c r="AD7" s="23">
        <f t="shared" si="6"/>
        <v>102000</v>
      </c>
      <c r="AE7" s="23">
        <f t="shared" si="6"/>
        <v>116000</v>
      </c>
      <c r="AF7" s="23">
        <f t="shared" si="6"/>
        <v>102000</v>
      </c>
      <c r="AG7" s="23">
        <f t="shared" si="6"/>
        <v>116000</v>
      </c>
      <c r="AH7" s="23">
        <f t="shared" si="6"/>
        <v>102000</v>
      </c>
      <c r="AI7" s="23">
        <f t="shared" si="6"/>
        <v>116000</v>
      </c>
      <c r="AJ7" s="23">
        <f t="shared" si="6"/>
        <v>116000</v>
      </c>
      <c r="AK7" s="23">
        <f t="shared" si="6"/>
        <v>102000</v>
      </c>
      <c r="AL7" s="23">
        <f t="shared" si="6"/>
        <v>56000</v>
      </c>
      <c r="AM7" s="23">
        <f t="shared" si="6"/>
        <v>42000</v>
      </c>
      <c r="AN7" s="23"/>
      <c r="AO7" s="24">
        <f>+SUM(AB7:AM7)</f>
        <v>1128000</v>
      </c>
      <c r="AP7" s="23"/>
      <c r="AQ7" s="23">
        <f t="shared" ref="AQ7:BB7" si="7">+SUM(AQ8:AQ9)</f>
        <v>116000</v>
      </c>
      <c r="AR7" s="23">
        <f t="shared" si="7"/>
        <v>102000</v>
      </c>
      <c r="AS7" s="23">
        <f t="shared" si="7"/>
        <v>162000</v>
      </c>
      <c r="AT7" s="23">
        <f t="shared" si="7"/>
        <v>116000</v>
      </c>
      <c r="AU7" s="23">
        <f t="shared" si="7"/>
        <v>116000</v>
      </c>
      <c r="AV7" s="23">
        <f t="shared" si="7"/>
        <v>176000</v>
      </c>
      <c r="AW7" s="23">
        <f t="shared" si="7"/>
        <v>102000</v>
      </c>
      <c r="AX7" s="23">
        <f t="shared" si="7"/>
        <v>162000</v>
      </c>
      <c r="AY7" s="23">
        <f t="shared" si="7"/>
        <v>116000</v>
      </c>
      <c r="AZ7" s="23">
        <f t="shared" si="7"/>
        <v>102000</v>
      </c>
      <c r="BA7" s="23">
        <f t="shared" si="7"/>
        <v>102000</v>
      </c>
      <c r="BB7" s="23">
        <f t="shared" si="7"/>
        <v>176000</v>
      </c>
      <c r="BC7" s="23"/>
      <c r="BD7" s="27">
        <f>+SUM(AQ7:BB7)</f>
        <v>1548000</v>
      </c>
      <c r="BE7" s="28"/>
      <c r="BF7" s="28">
        <f t="shared" ref="BF7:BQ7" si="8">+SUM(BF8:BF9)</f>
        <v>116000</v>
      </c>
      <c r="BG7" s="28">
        <f t="shared" si="8"/>
        <v>102000</v>
      </c>
      <c r="BH7" s="28">
        <f t="shared" si="8"/>
        <v>222000</v>
      </c>
      <c r="BI7" s="28">
        <f t="shared" si="8"/>
        <v>116000</v>
      </c>
      <c r="BJ7" s="28">
        <f t="shared" si="8"/>
        <v>116000</v>
      </c>
      <c r="BK7" s="28">
        <f t="shared" si="8"/>
        <v>236000</v>
      </c>
      <c r="BL7" s="28">
        <f t="shared" si="8"/>
        <v>102000</v>
      </c>
      <c r="BM7" s="28">
        <f t="shared" si="8"/>
        <v>102000</v>
      </c>
      <c r="BN7" s="28">
        <f t="shared" si="8"/>
        <v>236000</v>
      </c>
      <c r="BO7" s="28">
        <f t="shared" si="8"/>
        <v>102000</v>
      </c>
      <c r="BP7" s="28">
        <f t="shared" si="8"/>
        <v>102000</v>
      </c>
      <c r="BQ7" s="28">
        <f t="shared" si="8"/>
        <v>236000</v>
      </c>
      <c r="BR7" s="28"/>
      <c r="BS7" s="27">
        <f>+SUM(BF7:BQ7)</f>
        <v>1788000</v>
      </c>
      <c r="BT7" s="23"/>
      <c r="BU7" s="23"/>
      <c r="BV7" s="29">
        <f t="shared" si="5"/>
        <v>-282963</v>
      </c>
      <c r="BW7" s="11"/>
      <c r="BX7" s="11"/>
      <c r="BY7" s="11"/>
      <c r="BZ7" s="31">
        <v>170062</v>
      </c>
      <c r="CA7" s="31">
        <v>73421</v>
      </c>
      <c r="CB7" s="31">
        <v>20000</v>
      </c>
      <c r="CC7" s="31">
        <v>20000</v>
      </c>
      <c r="CD7" s="31"/>
      <c r="CE7" s="32">
        <f>+SUM(BZ7:CC7)</f>
        <v>283483</v>
      </c>
      <c r="CF7" s="31">
        <v>170062</v>
      </c>
      <c r="CG7" s="31">
        <v>73421</v>
      </c>
      <c r="CH7" s="31">
        <v>20000</v>
      </c>
      <c r="CI7" s="31">
        <v>20000</v>
      </c>
      <c r="CJ7" s="31"/>
      <c r="CK7" s="32">
        <f>+SUM(CF7:CI7)</f>
        <v>283483</v>
      </c>
    </row>
    <row r="8" spans="1:89">
      <c r="A8" s="36"/>
      <c r="B8" s="21"/>
      <c r="C8" s="21" t="s">
        <v>6</v>
      </c>
      <c r="D8" s="37"/>
      <c r="E8" s="20"/>
      <c r="F8" s="31">
        <f>+'[1]Cost Summary Review'!N5</f>
        <v>6862.97</v>
      </c>
      <c r="G8" s="31"/>
      <c r="H8" s="31"/>
      <c r="I8" s="31"/>
      <c r="J8" s="31"/>
      <c r="K8" s="32">
        <f>+SUM(F8:I8)</f>
        <v>6862.97</v>
      </c>
      <c r="L8" s="33"/>
      <c r="M8" s="30">
        <f>+'[1]Cost Summary Review'!U5</f>
        <v>5000</v>
      </c>
      <c r="N8" s="30">
        <f>+'[1]Cost Summary Review'!V5</f>
        <v>65000</v>
      </c>
      <c r="O8" s="30">
        <f>+'[1]Cost Summary Review'!W5</f>
        <v>5000</v>
      </c>
      <c r="P8" s="30">
        <f>+'[1]Cost Summary Review'!X5</f>
        <v>65000</v>
      </c>
      <c r="Q8" s="30">
        <f>+'[1]Cost Summary Review'!Y5</f>
        <v>5000</v>
      </c>
      <c r="R8" s="30">
        <f>+'[1]Cost Summary Review'!Z5</f>
        <v>70000</v>
      </c>
      <c r="S8" s="30">
        <f>+'[1]Cost Summary Review'!AA5</f>
        <v>10000</v>
      </c>
      <c r="T8" s="30">
        <f>+'[1]Cost Summary Review'!AB5</f>
        <v>75000</v>
      </c>
      <c r="U8" s="30">
        <f>+'[1]Cost Summary Review'!AC5</f>
        <v>70000</v>
      </c>
      <c r="V8" s="30">
        <f>+'[1]Cost Summary Review'!AD5</f>
        <v>70000</v>
      </c>
      <c r="W8" s="30">
        <f>+'[1]Cost Summary Review'!AE5</f>
        <v>10000</v>
      </c>
      <c r="X8" s="30">
        <f>+'[1]Cost Summary Review'!AF5</f>
        <v>70000</v>
      </c>
      <c r="Y8" s="30"/>
      <c r="Z8" s="32">
        <f>+SUM(M8:X8)</f>
        <v>520000</v>
      </c>
      <c r="AA8" s="30"/>
      <c r="AB8" s="30">
        <f>+'[1]Cost Summary Review'!AJ5</f>
        <v>42000</v>
      </c>
      <c r="AC8" s="30">
        <f>+'[1]Cost Summary Review'!AK5</f>
        <v>116000</v>
      </c>
      <c r="AD8" s="30">
        <f>+'[1]Cost Summary Review'!AL5</f>
        <v>102000</v>
      </c>
      <c r="AE8" s="30">
        <f>+'[1]Cost Summary Review'!AM5</f>
        <v>116000</v>
      </c>
      <c r="AF8" s="30">
        <f>+'[1]Cost Summary Review'!AN5</f>
        <v>102000</v>
      </c>
      <c r="AG8" s="30">
        <f>+'[1]Cost Summary Review'!AO5</f>
        <v>116000</v>
      </c>
      <c r="AH8" s="30">
        <f>+'[1]Cost Summary Review'!AP5</f>
        <v>102000</v>
      </c>
      <c r="AI8" s="30">
        <f>+'[1]Cost Summary Review'!AQ5</f>
        <v>116000</v>
      </c>
      <c r="AJ8" s="30">
        <f>+'[1]Cost Summary Review'!AR5</f>
        <v>116000</v>
      </c>
      <c r="AK8" s="30">
        <f>+'[1]Cost Summary Review'!AS5</f>
        <v>102000</v>
      </c>
      <c r="AL8" s="30">
        <f>+'[1]Cost Summary Review'!AT5</f>
        <v>56000</v>
      </c>
      <c r="AM8" s="30">
        <f>+'[1]Cost Summary Review'!AU5</f>
        <v>42000</v>
      </c>
      <c r="AN8" s="30"/>
      <c r="AO8" s="32">
        <f>+SUM(AB8:AM8)</f>
        <v>1128000</v>
      </c>
      <c r="AP8" s="30"/>
      <c r="AQ8" s="30">
        <f>+'[1]Cost Summary Review'!AY5</f>
        <v>116000</v>
      </c>
      <c r="AR8" s="30">
        <f>+'[1]Cost Summary Review'!AZ5</f>
        <v>102000</v>
      </c>
      <c r="AS8" s="30">
        <f>+'[1]Cost Summary Review'!BA5</f>
        <v>162000</v>
      </c>
      <c r="AT8" s="30">
        <f>+'[1]Cost Summary Review'!BB5</f>
        <v>116000</v>
      </c>
      <c r="AU8" s="30">
        <f>+'[1]Cost Summary Review'!BC5</f>
        <v>116000</v>
      </c>
      <c r="AV8" s="30">
        <f>+'[1]Cost Summary Review'!BD5</f>
        <v>176000</v>
      </c>
      <c r="AW8" s="30">
        <f>+'[1]Cost Summary Review'!BE5</f>
        <v>102000</v>
      </c>
      <c r="AX8" s="30">
        <f>+'[1]Cost Summary Review'!BF5</f>
        <v>162000</v>
      </c>
      <c r="AY8" s="30">
        <f>+'[1]Cost Summary Review'!BG5</f>
        <v>116000</v>
      </c>
      <c r="AZ8" s="30">
        <f>+'[1]Cost Summary Review'!BH5</f>
        <v>102000</v>
      </c>
      <c r="BA8" s="30">
        <f>+'[1]Cost Summary Review'!BI5</f>
        <v>102000</v>
      </c>
      <c r="BB8" s="30">
        <f>+'[1]Cost Summary Review'!BJ5</f>
        <v>176000</v>
      </c>
      <c r="BC8" s="30"/>
      <c r="BD8" s="34">
        <f>+SUM(AQ8:BB8)</f>
        <v>1548000</v>
      </c>
      <c r="BE8" s="35"/>
      <c r="BF8" s="35">
        <f>+'[1]Cost Summary Review'!BN5</f>
        <v>116000</v>
      </c>
      <c r="BG8" s="35">
        <f>+'[1]Cost Summary Review'!BO5</f>
        <v>102000</v>
      </c>
      <c r="BH8" s="35">
        <f>+'[1]Cost Summary Review'!BP5</f>
        <v>222000</v>
      </c>
      <c r="BI8" s="35">
        <f>+'[1]Cost Summary Review'!BQ5</f>
        <v>116000</v>
      </c>
      <c r="BJ8" s="35">
        <f>+'[1]Cost Summary Review'!BR5</f>
        <v>116000</v>
      </c>
      <c r="BK8" s="35">
        <f>+'[1]Cost Summary Review'!BS5</f>
        <v>236000</v>
      </c>
      <c r="BL8" s="35">
        <f>+'[1]Cost Summary Review'!BT5</f>
        <v>102000</v>
      </c>
      <c r="BM8" s="35">
        <f>+'[1]Cost Summary Review'!BU5</f>
        <v>102000</v>
      </c>
      <c r="BN8" s="35">
        <f>+'[1]Cost Summary Review'!BV5</f>
        <v>236000</v>
      </c>
      <c r="BO8" s="35">
        <f>+'[1]Cost Summary Review'!BW5</f>
        <v>102000</v>
      </c>
      <c r="BP8" s="35">
        <f>+'[1]Cost Summary Review'!BX5</f>
        <v>102000</v>
      </c>
      <c r="BQ8" s="35">
        <f>+'[1]Cost Summary Review'!BY5</f>
        <v>236000</v>
      </c>
      <c r="BR8" s="35"/>
      <c r="BS8" s="34">
        <f>+SUM(BF8:BQ8)</f>
        <v>1788000</v>
      </c>
      <c r="BT8" s="30"/>
      <c r="BU8" s="30"/>
      <c r="BV8" s="29">
        <f t="shared" si="5"/>
        <v>513137.03</v>
      </c>
      <c r="BW8" s="11"/>
      <c r="BX8" s="11"/>
      <c r="BY8" s="11"/>
      <c r="BZ8" s="31">
        <v>6863</v>
      </c>
      <c r="CA8" s="31">
        <f>+'[1]Cost Summary Review'!CI5</f>
        <v>0</v>
      </c>
      <c r="CB8" s="31">
        <f>+'[1]Cost Summary Review'!CJ5</f>
        <v>0</v>
      </c>
      <c r="CC8" s="31">
        <f>+'[1]Cost Summary Review'!CK5</f>
        <v>0</v>
      </c>
      <c r="CD8" s="31"/>
      <c r="CE8" s="32">
        <f>+SUM(BZ8:CC8)</f>
        <v>6863</v>
      </c>
      <c r="CF8" s="31">
        <v>6863</v>
      </c>
      <c r="CG8" s="31">
        <f>+'[1]Cost Summary Review'!CO5</f>
        <v>0</v>
      </c>
      <c r="CH8" s="31">
        <f>+'[1]Cost Summary Review'!CP5</f>
        <v>0</v>
      </c>
      <c r="CI8" s="31">
        <f>+'[1]Cost Summary Review'!CQ5</f>
        <v>0</v>
      </c>
      <c r="CJ8" s="31"/>
      <c r="CK8" s="32">
        <f>+SUM(CF8:CI8)</f>
        <v>6863</v>
      </c>
    </row>
    <row r="9" spans="1:89" s="11" customFormat="1">
      <c r="A9" s="36"/>
      <c r="B9" s="36"/>
      <c r="C9" s="36" t="s">
        <v>9</v>
      </c>
      <c r="D9" s="36"/>
      <c r="E9" s="20"/>
      <c r="F9" s="31">
        <f>+'[1]Cost Summary Review'!N6</f>
        <v>0</v>
      </c>
      <c r="G9" s="31">
        <f>+'[1]Cost Summary Review'!O6</f>
        <v>0</v>
      </c>
      <c r="H9" s="31">
        <f>+'[1]Cost Summary Review'!P6</f>
        <v>0</v>
      </c>
      <c r="I9" s="31">
        <f>+'[1]Cost Summary Review'!Q6</f>
        <v>0</v>
      </c>
      <c r="J9" s="31"/>
      <c r="K9" s="34">
        <f>+SUM(F9:I9)</f>
        <v>0</v>
      </c>
      <c r="L9" s="33"/>
      <c r="M9" s="35">
        <f>+'[1]Cost Summary Review'!U6</f>
        <v>0</v>
      </c>
      <c r="N9" s="35">
        <f>+'[1]Cost Summary Review'!V6</f>
        <v>0</v>
      </c>
      <c r="O9" s="35">
        <f>+'[1]Cost Summary Review'!W6</f>
        <v>0</v>
      </c>
      <c r="P9" s="35">
        <f>+'[1]Cost Summary Review'!X6</f>
        <v>0</v>
      </c>
      <c r="Q9" s="35">
        <f>+'[1]Cost Summary Review'!Y6</f>
        <v>0</v>
      </c>
      <c r="R9" s="35">
        <f>+'[1]Cost Summary Review'!Z6</f>
        <v>0</v>
      </c>
      <c r="S9" s="35">
        <f>+'[1]Cost Summary Review'!AA6</f>
        <v>0</v>
      </c>
      <c r="T9" s="35">
        <f>+'[1]Cost Summary Review'!AB6</f>
        <v>0</v>
      </c>
      <c r="U9" s="35">
        <f>+'[1]Cost Summary Review'!AC6</f>
        <v>0</v>
      </c>
      <c r="V9" s="35">
        <f>+'[1]Cost Summary Review'!AD6</f>
        <v>0</v>
      </c>
      <c r="W9" s="35">
        <f>+'[1]Cost Summary Review'!AE6</f>
        <v>0</v>
      </c>
      <c r="X9" s="35">
        <f>+'[1]Cost Summary Review'!AF6</f>
        <v>0</v>
      </c>
      <c r="Y9" s="35"/>
      <c r="Z9" s="34">
        <f>+SUM(M9:X9)</f>
        <v>0</v>
      </c>
      <c r="AA9" s="35"/>
      <c r="AB9" s="35">
        <f>+'[1]Cost Summary Review'!AJ6</f>
        <v>0</v>
      </c>
      <c r="AC9" s="35">
        <f>+'[1]Cost Summary Review'!AK6</f>
        <v>0</v>
      </c>
      <c r="AD9" s="35">
        <f>+'[1]Cost Summary Review'!AL6</f>
        <v>0</v>
      </c>
      <c r="AE9" s="35">
        <f>+'[1]Cost Summary Review'!AM6</f>
        <v>0</v>
      </c>
      <c r="AF9" s="35">
        <f>+'[1]Cost Summary Review'!AN6</f>
        <v>0</v>
      </c>
      <c r="AG9" s="35">
        <f>+'[1]Cost Summary Review'!AO6</f>
        <v>0</v>
      </c>
      <c r="AH9" s="35">
        <f>+'[1]Cost Summary Review'!AP6</f>
        <v>0</v>
      </c>
      <c r="AI9" s="35">
        <f>+'[1]Cost Summary Review'!AQ6</f>
        <v>0</v>
      </c>
      <c r="AJ9" s="35">
        <f>+'[1]Cost Summary Review'!AR6</f>
        <v>0</v>
      </c>
      <c r="AK9" s="35">
        <f>+'[1]Cost Summary Review'!AS6</f>
        <v>0</v>
      </c>
      <c r="AL9" s="35">
        <f>+'[1]Cost Summary Review'!AT6</f>
        <v>0</v>
      </c>
      <c r="AM9" s="35">
        <f>+'[1]Cost Summary Review'!AU6</f>
        <v>0</v>
      </c>
      <c r="AN9" s="35"/>
      <c r="AO9" s="34">
        <f>+SUM(AB9:AM9)</f>
        <v>0</v>
      </c>
      <c r="AP9" s="35"/>
      <c r="AQ9" s="35">
        <f>+'[1]Cost Summary Review'!AY6</f>
        <v>0</v>
      </c>
      <c r="AR9" s="35">
        <f>+'[1]Cost Summary Review'!AZ6</f>
        <v>0</v>
      </c>
      <c r="AS9" s="35">
        <f>+'[1]Cost Summary Review'!BA6</f>
        <v>0</v>
      </c>
      <c r="AT9" s="35">
        <f>+'[1]Cost Summary Review'!BB6</f>
        <v>0</v>
      </c>
      <c r="AU9" s="35">
        <f>+'[1]Cost Summary Review'!BC6</f>
        <v>0</v>
      </c>
      <c r="AV9" s="35">
        <f>+'[1]Cost Summary Review'!BD6</f>
        <v>0</v>
      </c>
      <c r="AW9" s="35">
        <f>+'[1]Cost Summary Review'!BE6</f>
        <v>0</v>
      </c>
      <c r="AX9" s="35">
        <f>+'[1]Cost Summary Review'!BF6</f>
        <v>0</v>
      </c>
      <c r="AY9" s="35">
        <f>+'[1]Cost Summary Review'!BG6</f>
        <v>0</v>
      </c>
      <c r="AZ9" s="35">
        <f>+'[1]Cost Summary Review'!BH6</f>
        <v>0</v>
      </c>
      <c r="BA9" s="35">
        <f>+'[1]Cost Summary Review'!BI6</f>
        <v>0</v>
      </c>
      <c r="BB9" s="35">
        <f>+'[1]Cost Summary Review'!BJ6</f>
        <v>0</v>
      </c>
      <c r="BC9" s="35"/>
      <c r="BD9" s="34">
        <f>+SUM(AQ9:BB9)</f>
        <v>0</v>
      </c>
      <c r="BE9" s="35"/>
      <c r="BF9" s="35">
        <f>+'[1]Cost Summary Review'!BN6</f>
        <v>0</v>
      </c>
      <c r="BG9" s="35">
        <f>+'[1]Cost Summary Review'!BO6</f>
        <v>0</v>
      </c>
      <c r="BH9" s="35">
        <f>+'[1]Cost Summary Review'!BP6</f>
        <v>0</v>
      </c>
      <c r="BI9" s="35">
        <f>+'[1]Cost Summary Review'!BQ6</f>
        <v>0</v>
      </c>
      <c r="BJ9" s="35">
        <f>+'[1]Cost Summary Review'!BR6</f>
        <v>0</v>
      </c>
      <c r="BK9" s="35">
        <f>+'[1]Cost Summary Review'!BS6</f>
        <v>0</v>
      </c>
      <c r="BL9" s="35">
        <f>+'[1]Cost Summary Review'!BT6</f>
        <v>0</v>
      </c>
      <c r="BM9" s="35">
        <f>+'[1]Cost Summary Review'!BU6</f>
        <v>0</v>
      </c>
      <c r="BN9" s="35">
        <f>+'[1]Cost Summary Review'!BV6</f>
        <v>0</v>
      </c>
      <c r="BO9" s="35">
        <f>+'[1]Cost Summary Review'!BW6</f>
        <v>0</v>
      </c>
      <c r="BP9" s="35">
        <f>+'[1]Cost Summary Review'!BX6</f>
        <v>0</v>
      </c>
      <c r="BQ9" s="35">
        <f>+'[1]Cost Summary Review'!BY6</f>
        <v>0</v>
      </c>
      <c r="BR9" s="35"/>
      <c r="BS9" s="34">
        <f>+SUM(BF9:BQ9)</f>
        <v>0</v>
      </c>
      <c r="BT9" s="35"/>
      <c r="BU9" s="35"/>
      <c r="BV9" s="29">
        <f t="shared" si="5"/>
        <v>0</v>
      </c>
      <c r="BZ9" s="31">
        <f>+'[1]Cost Summary Review'!CH6</f>
        <v>0</v>
      </c>
      <c r="CA9" s="31">
        <f>+'[1]Cost Summary Review'!CI6</f>
        <v>0</v>
      </c>
      <c r="CB9" s="31">
        <f>+'[1]Cost Summary Review'!CJ6</f>
        <v>0</v>
      </c>
      <c r="CC9" s="31">
        <f>+'[1]Cost Summary Review'!CK6</f>
        <v>0</v>
      </c>
      <c r="CD9" s="31"/>
      <c r="CE9" s="34">
        <f>+SUM(BZ9:CC9)</f>
        <v>0</v>
      </c>
      <c r="CF9" s="31">
        <f>+'[1]Cost Summary Review'!CN6</f>
        <v>0</v>
      </c>
      <c r="CG9" s="31">
        <f>+'[1]Cost Summary Review'!CO6</f>
        <v>0</v>
      </c>
      <c r="CH9" s="31">
        <f>+'[1]Cost Summary Review'!CP6</f>
        <v>0</v>
      </c>
      <c r="CI9" s="31">
        <f>+'[1]Cost Summary Review'!CQ6</f>
        <v>0</v>
      </c>
      <c r="CJ9" s="31"/>
      <c r="CK9" s="34">
        <f>+SUM(CF9:CI9)</f>
        <v>0</v>
      </c>
    </row>
    <row r="10" spans="1:89">
      <c r="A10" s="36"/>
      <c r="B10" s="36"/>
      <c r="C10" s="36"/>
      <c r="D10" s="36"/>
      <c r="E10" s="20"/>
      <c r="F10" s="31"/>
      <c r="G10" s="31"/>
      <c r="H10" s="31"/>
      <c r="I10" s="31"/>
      <c r="J10" s="31"/>
      <c r="K10" s="34"/>
      <c r="L10" s="33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4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4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4"/>
      <c r="BT10" s="35"/>
      <c r="BU10" s="35"/>
      <c r="BV10" s="29">
        <f t="shared" si="5"/>
        <v>0</v>
      </c>
      <c r="BW10" s="11"/>
      <c r="BX10" s="11"/>
      <c r="BY10" s="11"/>
      <c r="BZ10" s="31"/>
      <c r="CA10" s="31"/>
      <c r="CB10" s="31"/>
      <c r="CC10" s="31"/>
      <c r="CD10" s="31"/>
      <c r="CE10" s="34"/>
      <c r="CF10" s="31"/>
      <c r="CG10" s="31"/>
      <c r="CH10" s="31"/>
      <c r="CI10" s="31"/>
      <c r="CJ10" s="31"/>
      <c r="CK10" s="34"/>
    </row>
    <row r="11" spans="1:89">
      <c r="A11" s="36"/>
      <c r="B11" s="21" t="s">
        <v>10</v>
      </c>
      <c r="C11" s="21"/>
      <c r="D11" s="21"/>
      <c r="E11" s="16"/>
      <c r="F11" s="31">
        <v>22876</v>
      </c>
      <c r="G11" s="31">
        <f>+'[1]Cost Summary Review'!O8</f>
        <v>40269.08</v>
      </c>
      <c r="H11" s="31">
        <v>0</v>
      </c>
      <c r="I11" s="38">
        <v>50000</v>
      </c>
      <c r="J11" s="31"/>
      <c r="K11" s="32">
        <f>+SUM(F11:I11)</f>
        <v>113145.08</v>
      </c>
      <c r="L11" s="33"/>
      <c r="M11" s="30">
        <f>+'[1]Cost Summary Review'!U8</f>
        <v>38000</v>
      </c>
      <c r="N11" s="30">
        <f>+'[1]Cost Summary Review'!V8</f>
        <v>38000</v>
      </c>
      <c r="O11" s="30">
        <f>+'[1]Cost Summary Review'!W8</f>
        <v>29600</v>
      </c>
      <c r="P11" s="30">
        <f>+'[1]Cost Summary Review'!X8</f>
        <v>35200</v>
      </c>
      <c r="Q11" s="30">
        <f>+'[1]Cost Summary Review'!Y8</f>
        <v>32400</v>
      </c>
      <c r="R11" s="30">
        <f>+'[1]Cost Summary Review'!Z8</f>
        <v>53200</v>
      </c>
      <c r="S11" s="30">
        <f>+'[1]Cost Summary Review'!AA8</f>
        <v>53200</v>
      </c>
      <c r="T11" s="30">
        <f>+'[1]Cost Summary Review'!AB8</f>
        <v>74000</v>
      </c>
      <c r="U11" s="30">
        <f>+'[1]Cost Summary Review'!AC8</f>
        <v>56000</v>
      </c>
      <c r="V11" s="30">
        <f>+'[1]Cost Summary Review'!AD8</f>
        <v>56000</v>
      </c>
      <c r="W11" s="30">
        <f>+'[1]Cost Summary Review'!AE8</f>
        <v>56000</v>
      </c>
      <c r="X11" s="30">
        <f>+'[1]Cost Summary Review'!AF8</f>
        <v>58800</v>
      </c>
      <c r="Y11" s="30"/>
      <c r="Z11" s="32">
        <f>+SUM(M11:X11)/$BX$1</f>
        <v>580.4</v>
      </c>
      <c r="AA11" s="26">
        <f>+(Z11-K11)/K11</f>
        <v>-0.99487030280061672</v>
      </c>
      <c r="AB11" s="30">
        <f>+'[1]Cost Summary Review'!AJ8</f>
        <v>84000</v>
      </c>
      <c r="AC11" s="30">
        <f>+'[1]Cost Summary Review'!AK8</f>
        <v>104800</v>
      </c>
      <c r="AD11" s="30">
        <f>+'[1]Cost Summary Review'!AL8</f>
        <v>81200</v>
      </c>
      <c r="AE11" s="30">
        <f>+'[1]Cost Summary Review'!AM8</f>
        <v>99200</v>
      </c>
      <c r="AF11" s="30">
        <f>+'[1]Cost Summary Review'!AN8</f>
        <v>81200</v>
      </c>
      <c r="AG11" s="30">
        <f>+'[1]Cost Summary Review'!AO8</f>
        <v>99200</v>
      </c>
      <c r="AH11" s="30">
        <f>+'[1]Cost Summary Review'!AP8</f>
        <v>81200</v>
      </c>
      <c r="AI11" s="30">
        <f>+'[1]Cost Summary Review'!AQ8</f>
        <v>102000</v>
      </c>
      <c r="AJ11" s="30">
        <f>+'[1]Cost Summary Review'!AR8</f>
        <v>99200</v>
      </c>
      <c r="AK11" s="30">
        <f>+'[1]Cost Summary Review'!AS8</f>
        <v>81200</v>
      </c>
      <c r="AL11" s="30">
        <f>+'[1]Cost Summary Review'!AT8</f>
        <v>102000</v>
      </c>
      <c r="AM11" s="30">
        <f>+'[1]Cost Summary Review'!AU8</f>
        <v>84000</v>
      </c>
      <c r="AN11" s="30"/>
      <c r="AO11" s="32">
        <f>+SUM(AB11:AM11)</f>
        <v>1099200</v>
      </c>
      <c r="AP11" s="30"/>
      <c r="AQ11" s="30">
        <f>+'[1]Cost Summary Review'!AY8</f>
        <v>110800</v>
      </c>
      <c r="AR11" s="30">
        <f>+'[1]Cost Summary Review'!AZ8</f>
        <v>91200</v>
      </c>
      <c r="AS11" s="30">
        <f>+'[1]Cost Summary Review'!BA8</f>
        <v>90000</v>
      </c>
      <c r="AT11" s="30">
        <f>+'[1]Cost Summary Review'!BB8</f>
        <v>113600</v>
      </c>
      <c r="AU11" s="30">
        <f>+'[1]Cost Summary Review'!BC8</f>
        <v>109200</v>
      </c>
      <c r="AV11" s="30">
        <f>+'[1]Cost Summary Review'!BD8</f>
        <v>113600</v>
      </c>
      <c r="AW11" s="30">
        <f>+'[1]Cost Summary Review'!BE8</f>
        <v>95600</v>
      </c>
      <c r="AX11" s="30">
        <f>+'[1]Cost Summary Review'!BF8</f>
        <v>91200</v>
      </c>
      <c r="AY11" s="30">
        <f>+'[1]Cost Summary Review'!BG8</f>
        <v>119200</v>
      </c>
      <c r="AZ11" s="30">
        <f>+'[1]Cost Summary Review'!BH8</f>
        <v>101200</v>
      </c>
      <c r="BA11" s="30">
        <f>+'[1]Cost Summary Review'!BI8</f>
        <v>104000</v>
      </c>
      <c r="BB11" s="30">
        <f>+'[1]Cost Summary Review'!BJ8</f>
        <v>130400</v>
      </c>
      <c r="BC11" s="30"/>
      <c r="BD11" s="34">
        <f>+SUM(AQ11:BB11)</f>
        <v>1270000</v>
      </c>
      <c r="BE11" s="35"/>
      <c r="BF11" s="35">
        <f>+'[1]Cost Summary Review'!BN8</f>
        <v>123600</v>
      </c>
      <c r="BG11" s="35">
        <f>+'[1]Cost Summary Review'!BO8</f>
        <v>105600</v>
      </c>
      <c r="BH11" s="35">
        <f>+'[1]Cost Summary Review'!BP8</f>
        <v>102800</v>
      </c>
      <c r="BI11" s="35">
        <f>+'[1]Cost Summary Review'!BQ8</f>
        <v>126400</v>
      </c>
      <c r="BJ11" s="35">
        <f>+'[1]Cost Summary Review'!BR8</f>
        <v>126400</v>
      </c>
      <c r="BK11" s="35">
        <f>+'[1]Cost Summary Review'!BS8</f>
        <v>130800</v>
      </c>
      <c r="BL11" s="35">
        <f>+'[1]Cost Summary Review'!BT8</f>
        <v>105600</v>
      </c>
      <c r="BM11" s="35">
        <f>+'[1]Cost Summary Review'!BU8</f>
        <v>108400</v>
      </c>
      <c r="BN11" s="35">
        <f>+'[1]Cost Summary Review'!BV8</f>
        <v>130800</v>
      </c>
      <c r="BO11" s="35">
        <f>+'[1]Cost Summary Review'!BW8</f>
        <v>108400</v>
      </c>
      <c r="BP11" s="35">
        <f>+'[1]Cost Summary Review'!BX8</f>
        <v>116800</v>
      </c>
      <c r="BQ11" s="35">
        <f>+'[1]Cost Summary Review'!BY8</f>
        <v>134800</v>
      </c>
      <c r="BR11" s="35"/>
      <c r="BS11" s="34">
        <f>+SUM(BF11:BQ11)</f>
        <v>1420400</v>
      </c>
      <c r="BT11" s="30"/>
      <c r="BU11" s="30"/>
      <c r="BV11" s="29">
        <f t="shared" si="5"/>
        <v>-112564.68000000001</v>
      </c>
      <c r="BW11" s="11"/>
      <c r="BX11" s="11"/>
      <c r="BY11" s="11"/>
      <c r="BZ11" s="31">
        <v>22876</v>
      </c>
      <c r="CA11" s="31">
        <v>40269</v>
      </c>
      <c r="CB11" s="31">
        <v>0</v>
      </c>
      <c r="CC11" s="38">
        <v>50000</v>
      </c>
      <c r="CD11" s="31"/>
      <c r="CE11" s="32">
        <f>+SUM(BZ11:CC11)</f>
        <v>113145</v>
      </c>
      <c r="CF11" s="31">
        <v>22876</v>
      </c>
      <c r="CG11" s="31">
        <v>40269</v>
      </c>
      <c r="CH11" s="31">
        <v>0</v>
      </c>
      <c r="CI11" s="38">
        <v>50000</v>
      </c>
      <c r="CJ11" s="31"/>
      <c r="CK11" s="32">
        <f>+SUM(CF11:CI11)</f>
        <v>113145</v>
      </c>
    </row>
    <row r="12" spans="1:89">
      <c r="A12" s="36"/>
      <c r="B12" s="21"/>
      <c r="C12" s="21"/>
      <c r="D12" s="36"/>
      <c r="E12" s="20"/>
      <c r="F12" s="35"/>
      <c r="G12" s="35"/>
      <c r="H12" s="35"/>
      <c r="I12" s="35"/>
      <c r="J12" s="35"/>
      <c r="K12" s="32"/>
      <c r="L12" s="3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2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2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4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4"/>
      <c r="BT12" s="35"/>
      <c r="BU12" s="35"/>
      <c r="BV12" s="29">
        <f t="shared" si="5"/>
        <v>0</v>
      </c>
      <c r="BW12" s="11"/>
      <c r="BX12" s="11"/>
      <c r="BY12" s="11"/>
      <c r="BZ12" s="35"/>
      <c r="CA12" s="35"/>
      <c r="CB12" s="35"/>
      <c r="CC12" s="35"/>
      <c r="CD12" s="35"/>
      <c r="CE12" s="32"/>
      <c r="CF12" s="35"/>
      <c r="CG12" s="35"/>
      <c r="CH12" s="35"/>
      <c r="CI12" s="35"/>
      <c r="CJ12" s="35"/>
      <c r="CK12" s="32"/>
    </row>
    <row r="13" spans="1:89">
      <c r="A13" s="36"/>
      <c r="B13" s="21" t="s">
        <v>11</v>
      </c>
      <c r="C13" s="21"/>
      <c r="D13" s="39"/>
      <c r="E13" s="16"/>
      <c r="F13" s="40">
        <v>2454595</v>
      </c>
      <c r="G13" s="40">
        <f>175898.31+86943.74+60364</f>
        <v>323206.05</v>
      </c>
      <c r="H13" s="40">
        <f>(90000*1.4)+100000+60000</f>
        <v>286000</v>
      </c>
      <c r="I13" s="40">
        <f>(90000+60000)*1.4+100000</f>
        <v>310000</v>
      </c>
      <c r="J13" s="23"/>
      <c r="K13" s="24">
        <f>+SUM(F13:I13)</f>
        <v>3373801.05</v>
      </c>
      <c r="L13" s="25"/>
      <c r="M13" s="23">
        <f t="shared" ref="M13:AM13" si="9">+SUM(M14:M19)</f>
        <v>363875.12763679994</v>
      </c>
      <c r="N13" s="23">
        <f t="shared" si="9"/>
        <v>363875.12763679994</v>
      </c>
      <c r="O13" s="23">
        <f t="shared" si="9"/>
        <v>363875.12763679994</v>
      </c>
      <c r="P13" s="23">
        <f t="shared" si="9"/>
        <v>363875.12763679994</v>
      </c>
      <c r="Q13" s="23">
        <f t="shared" si="9"/>
        <v>369559.16137920006</v>
      </c>
      <c r="R13" s="23">
        <f t="shared" si="9"/>
        <v>375243.1951216</v>
      </c>
      <c r="S13" s="23">
        <f t="shared" si="9"/>
        <v>375243.1951216</v>
      </c>
      <c r="T13" s="23">
        <f t="shared" si="9"/>
        <v>375243.1951216</v>
      </c>
      <c r="U13" s="23">
        <f t="shared" si="9"/>
        <v>375243.1951216</v>
      </c>
      <c r="V13" s="23">
        <f t="shared" si="9"/>
        <v>375243.1951216</v>
      </c>
      <c r="W13" s="23">
        <f t="shared" si="9"/>
        <v>375243.1951216</v>
      </c>
      <c r="X13" s="23">
        <f t="shared" si="9"/>
        <v>375243.1951216</v>
      </c>
      <c r="Y13" s="23"/>
      <c r="Z13" s="24">
        <f>+SUM(Z14:Z19)</f>
        <v>4451.7620377775993</v>
      </c>
      <c r="AA13" s="26">
        <f t="shared" ref="AA13:AA19" si="10">+(Z13-K13)/K13</f>
        <v>-0.99868049064784725</v>
      </c>
      <c r="AB13" s="23">
        <f t="shared" si="9"/>
        <v>410488.25075076002</v>
      </c>
      <c r="AC13" s="23">
        <f t="shared" si="9"/>
        <v>16482.89587308</v>
      </c>
      <c r="AD13" s="23">
        <f t="shared" si="9"/>
        <v>410488.25075076002</v>
      </c>
      <c r="AE13" s="23">
        <f t="shared" si="9"/>
        <v>16482.89587308</v>
      </c>
      <c r="AF13" s="23">
        <f t="shared" si="9"/>
        <v>426971.14662384009</v>
      </c>
      <c r="AG13" s="23">
        <f t="shared" si="9"/>
        <v>32965.791746160001</v>
      </c>
      <c r="AH13" s="23">
        <f t="shared" si="9"/>
        <v>426971.14662384009</v>
      </c>
      <c r="AI13" s="23">
        <f t="shared" si="9"/>
        <v>32965.791746160001</v>
      </c>
      <c r="AJ13" s="23">
        <f t="shared" si="9"/>
        <v>443454.04249692004</v>
      </c>
      <c r="AK13" s="23">
        <f t="shared" si="9"/>
        <v>49448.687619239994</v>
      </c>
      <c r="AL13" s="23">
        <f t="shared" si="9"/>
        <v>443454.04249692004</v>
      </c>
      <c r="AM13" s="23">
        <f t="shared" si="9"/>
        <v>49448.687619239994</v>
      </c>
      <c r="AN13" s="23"/>
      <c r="AO13" s="24">
        <f t="shared" ref="AO13" si="11">+SUM(AO14:AO19)</f>
        <v>2759621.6302200002</v>
      </c>
      <c r="AP13" s="23"/>
      <c r="AQ13" s="23" t="e">
        <f t="shared" ref="AQ13:BB13" si="12">+SUM(AQ14:AQ19)</f>
        <v>#REF!</v>
      </c>
      <c r="AR13" s="23" t="e">
        <f t="shared" si="12"/>
        <v>#REF!</v>
      </c>
      <c r="AS13" s="23" t="e">
        <f t="shared" si="12"/>
        <v>#REF!</v>
      </c>
      <c r="AT13" s="23" t="e">
        <f t="shared" si="12"/>
        <v>#REF!</v>
      </c>
      <c r="AU13" s="23" t="e">
        <f t="shared" si="12"/>
        <v>#REF!</v>
      </c>
      <c r="AV13" s="23" t="e">
        <f t="shared" si="12"/>
        <v>#REF!</v>
      </c>
      <c r="AW13" s="23" t="e">
        <f t="shared" si="12"/>
        <v>#REF!</v>
      </c>
      <c r="AX13" s="23" t="e">
        <f t="shared" si="12"/>
        <v>#REF!</v>
      </c>
      <c r="AY13" s="23" t="e">
        <f t="shared" si="12"/>
        <v>#REF!</v>
      </c>
      <c r="AZ13" s="23" t="e">
        <f t="shared" si="12"/>
        <v>#REF!</v>
      </c>
      <c r="BA13" s="23" t="e">
        <f t="shared" si="12"/>
        <v>#REF!</v>
      </c>
      <c r="BB13" s="23" t="e">
        <f t="shared" si="12"/>
        <v>#REF!</v>
      </c>
      <c r="BC13" s="23"/>
      <c r="BD13" s="27" t="e">
        <f t="shared" ref="BD13" si="13">+SUM(BD14:BD19)</f>
        <v>#REF!</v>
      </c>
      <c r="BE13" s="28"/>
      <c r="BF13" s="28" t="e">
        <f t="shared" ref="BF13:BQ13" si="14">+SUM(BF14:BF19)</f>
        <v>#REF!</v>
      </c>
      <c r="BG13" s="28" t="e">
        <f t="shared" si="14"/>
        <v>#REF!</v>
      </c>
      <c r="BH13" s="28" t="e">
        <f t="shared" si="14"/>
        <v>#REF!</v>
      </c>
      <c r="BI13" s="28" t="e">
        <f t="shared" si="14"/>
        <v>#REF!</v>
      </c>
      <c r="BJ13" s="28" t="e">
        <f t="shared" si="14"/>
        <v>#REF!</v>
      </c>
      <c r="BK13" s="28" t="e">
        <f t="shared" si="14"/>
        <v>#REF!</v>
      </c>
      <c r="BL13" s="28" t="e">
        <f t="shared" si="14"/>
        <v>#REF!</v>
      </c>
      <c r="BM13" s="28" t="e">
        <f t="shared" si="14"/>
        <v>#REF!</v>
      </c>
      <c r="BN13" s="28" t="e">
        <f t="shared" si="14"/>
        <v>#REF!</v>
      </c>
      <c r="BO13" s="28" t="e">
        <f t="shared" si="14"/>
        <v>#REF!</v>
      </c>
      <c r="BP13" s="28" t="e">
        <f t="shared" si="14"/>
        <v>#REF!</v>
      </c>
      <c r="BQ13" s="28" t="e">
        <f t="shared" si="14"/>
        <v>#REF!</v>
      </c>
      <c r="BR13" s="28"/>
      <c r="BS13" s="27" t="e">
        <f t="shared" ref="BS13" si="15">+SUM(BS14:BS19)</f>
        <v>#REF!</v>
      </c>
      <c r="BT13" s="23"/>
      <c r="BU13" s="23"/>
      <c r="BV13" s="29">
        <f t="shared" si="5"/>
        <v>-3369349.287962222</v>
      </c>
      <c r="BW13" s="11"/>
      <c r="BX13" s="11"/>
      <c r="BY13" s="11"/>
      <c r="BZ13" s="40">
        <v>2454595</v>
      </c>
      <c r="CA13" s="40">
        <f>175898.31+86943.74+60364</f>
        <v>323206.05</v>
      </c>
      <c r="CB13" s="40">
        <f>(90000*1.4)+100000+60000</f>
        <v>286000</v>
      </c>
      <c r="CC13" s="40">
        <f>(90000+60000)*1.4+100000</f>
        <v>310000</v>
      </c>
      <c r="CD13" s="23"/>
      <c r="CE13" s="24">
        <f>+SUM(BZ13:CC13)</f>
        <v>3373801.05</v>
      </c>
      <c r="CF13" s="40">
        <v>2454595</v>
      </c>
      <c r="CG13" s="40">
        <f>175898.31+86943.74+60364</f>
        <v>323206.05</v>
      </c>
      <c r="CH13" s="40">
        <f>(90000*1.4)+100000+60000</f>
        <v>286000</v>
      </c>
      <c r="CI13" s="40">
        <f>(90000+60000)*1.4+100000</f>
        <v>310000</v>
      </c>
      <c r="CJ13" s="23"/>
      <c r="CK13" s="24">
        <f>+SUM(CF13:CI13)</f>
        <v>3373801.05</v>
      </c>
    </row>
    <row r="14" spans="1:89">
      <c r="A14" s="36"/>
      <c r="B14" s="21"/>
      <c r="C14" s="41" t="s">
        <v>12</v>
      </c>
      <c r="D14" s="21"/>
      <c r="E14" s="16"/>
      <c r="F14" s="31"/>
      <c r="G14" s="30"/>
      <c r="H14" s="30"/>
      <c r="I14" s="30"/>
      <c r="J14" s="30"/>
      <c r="K14" s="32">
        <f>+SUM(F14:I14)/$BX$1</f>
        <v>0</v>
      </c>
      <c r="L14" s="33"/>
      <c r="M14" s="30">
        <f>+'[1]Summary Personell Costs '!U6</f>
        <v>158031.8168</v>
      </c>
      <c r="N14" s="30">
        <f>+'[1]Summary Personell Costs '!V6</f>
        <v>158031.8168</v>
      </c>
      <c r="O14" s="30">
        <f>+'[1]Summary Personell Costs '!W6</f>
        <v>158031.8168</v>
      </c>
      <c r="P14" s="30">
        <f>+'[1]Summary Personell Costs '!X6</f>
        <v>158031.8168</v>
      </c>
      <c r="Q14" s="30">
        <f>+'[1]Summary Personell Costs '!Y6</f>
        <v>158031.8168</v>
      </c>
      <c r="R14" s="30">
        <f>+'[1]Summary Personell Costs '!Z6</f>
        <v>158031.8168</v>
      </c>
      <c r="S14" s="30">
        <f>+'[1]Summary Personell Costs '!AA6</f>
        <v>158031.8168</v>
      </c>
      <c r="T14" s="30">
        <f>+'[1]Summary Personell Costs '!AB6</f>
        <v>158031.8168</v>
      </c>
      <c r="U14" s="30">
        <f>+'[1]Summary Personell Costs '!AC6</f>
        <v>158031.8168</v>
      </c>
      <c r="V14" s="30">
        <f>+'[1]Summary Personell Costs '!AD6</f>
        <v>158031.8168</v>
      </c>
      <c r="W14" s="30">
        <f>+'[1]Summary Personell Costs '!AE6</f>
        <v>158031.8168</v>
      </c>
      <c r="X14" s="30">
        <f>+'[1]Summary Personell Costs '!AF6</f>
        <v>158031.8168</v>
      </c>
      <c r="Y14" s="30"/>
      <c r="Z14" s="32">
        <f>+'[1]Summary Personell Costs '!AH6/$BX$1</f>
        <v>1896.3818015999996</v>
      </c>
      <c r="AA14" s="26" t="e">
        <f t="shared" si="10"/>
        <v>#DIV/0!</v>
      </c>
      <c r="AB14" s="30">
        <f>+'[1]Summary Personell Costs '!AJ6</f>
        <v>173272.96896</v>
      </c>
      <c r="AC14" s="30">
        <f>+'[1]Summary Personell Costs '!AK6</f>
        <v>7339.5613199999998</v>
      </c>
      <c r="AD14" s="30">
        <f>+'[1]Summary Personell Costs '!AL6</f>
        <v>173272.96896</v>
      </c>
      <c r="AE14" s="30">
        <f>+'[1]Summary Personell Costs '!AM6</f>
        <v>7339.5613199999998</v>
      </c>
      <c r="AF14" s="30">
        <f>+'[1]Summary Personell Costs '!AN6</f>
        <v>180612.53028000001</v>
      </c>
      <c r="AG14" s="30">
        <f>+'[1]Summary Personell Costs '!AO6</f>
        <v>14679.12264</v>
      </c>
      <c r="AH14" s="30">
        <f>+'[1]Summary Personell Costs '!AP6</f>
        <v>180612.53028000001</v>
      </c>
      <c r="AI14" s="30">
        <f>+'[1]Summary Personell Costs '!AQ6</f>
        <v>14679.12264</v>
      </c>
      <c r="AJ14" s="30">
        <f>+'[1]Summary Personell Costs '!AR6</f>
        <v>187952.09159999999</v>
      </c>
      <c r="AK14" s="30">
        <f>+'[1]Summary Personell Costs '!AS6</f>
        <v>22018.683959999998</v>
      </c>
      <c r="AL14" s="30">
        <f>+'[1]Summary Personell Costs '!AT6</f>
        <v>187952.09159999999</v>
      </c>
      <c r="AM14" s="30">
        <f>+'[1]Summary Personell Costs '!AU6</f>
        <v>22018.683959999998</v>
      </c>
      <c r="AN14" s="30"/>
      <c r="AO14" s="32">
        <f>+'[1]Summary Personell Costs '!AW6</f>
        <v>1171749.9175199999</v>
      </c>
      <c r="AP14" s="30"/>
      <c r="AQ14" s="30" t="e">
        <f>+'[1]Summary Personell Costs '!AY6</f>
        <v>#REF!</v>
      </c>
      <c r="AR14" s="30" t="e">
        <f>+'[1]Summary Personell Costs '!AZ6</f>
        <v>#REF!</v>
      </c>
      <c r="AS14" s="30" t="e">
        <f>+'[1]Summary Personell Costs '!BA6</f>
        <v>#REF!</v>
      </c>
      <c r="AT14" s="30" t="e">
        <f>+'[1]Summary Personell Costs '!BB6</f>
        <v>#REF!</v>
      </c>
      <c r="AU14" s="30" t="e">
        <f>+'[1]Summary Personell Costs '!BC6</f>
        <v>#REF!</v>
      </c>
      <c r="AV14" s="30" t="e">
        <f>+'[1]Summary Personell Costs '!BD6</f>
        <v>#REF!</v>
      </c>
      <c r="AW14" s="30" t="e">
        <f>+'[1]Summary Personell Costs '!BE6</f>
        <v>#REF!</v>
      </c>
      <c r="AX14" s="30" t="e">
        <f>+'[1]Summary Personell Costs '!BF6</f>
        <v>#REF!</v>
      </c>
      <c r="AY14" s="30" t="e">
        <f>+'[1]Summary Personell Costs '!BG6</f>
        <v>#REF!</v>
      </c>
      <c r="AZ14" s="30" t="e">
        <f>+'[1]Summary Personell Costs '!BH6</f>
        <v>#REF!</v>
      </c>
      <c r="BA14" s="30" t="e">
        <f>+'[1]Summary Personell Costs '!BI6</f>
        <v>#REF!</v>
      </c>
      <c r="BB14" s="30" t="e">
        <f>+'[1]Summary Personell Costs '!BJ6</f>
        <v>#REF!</v>
      </c>
      <c r="BC14" s="30"/>
      <c r="BD14" s="34" t="e">
        <f t="shared" ref="BD14:BD19" si="16">+SUM(AQ14:BB14)</f>
        <v>#REF!</v>
      </c>
      <c r="BE14" s="35"/>
      <c r="BF14" s="35" t="e">
        <f>+'[1]Summary Personell Costs '!BN6</f>
        <v>#REF!</v>
      </c>
      <c r="BG14" s="35" t="e">
        <f>+'[1]Summary Personell Costs '!BO6</f>
        <v>#REF!</v>
      </c>
      <c r="BH14" s="35" t="e">
        <f>+'[1]Summary Personell Costs '!BP6</f>
        <v>#REF!</v>
      </c>
      <c r="BI14" s="35" t="e">
        <f>+'[1]Summary Personell Costs '!BQ6</f>
        <v>#REF!</v>
      </c>
      <c r="BJ14" s="35" t="e">
        <f>+'[1]Summary Personell Costs '!BR6</f>
        <v>#REF!</v>
      </c>
      <c r="BK14" s="35" t="e">
        <f>+'[1]Summary Personell Costs '!BS6</f>
        <v>#REF!</v>
      </c>
      <c r="BL14" s="35" t="e">
        <f>+'[1]Summary Personell Costs '!BT6</f>
        <v>#REF!</v>
      </c>
      <c r="BM14" s="35" t="e">
        <f>+'[1]Summary Personell Costs '!BU6</f>
        <v>#REF!</v>
      </c>
      <c r="BN14" s="35" t="e">
        <f>+'[1]Summary Personell Costs '!BV6</f>
        <v>#REF!</v>
      </c>
      <c r="BO14" s="35" t="e">
        <f>+'[1]Summary Personell Costs '!BW6</f>
        <v>#REF!</v>
      </c>
      <c r="BP14" s="35" t="e">
        <f>+'[1]Summary Personell Costs '!BX6</f>
        <v>#REF!</v>
      </c>
      <c r="BQ14" s="35" t="e">
        <f>+'[1]Summary Personell Costs '!BY6</f>
        <v>#REF!</v>
      </c>
      <c r="BR14" s="35"/>
      <c r="BS14" s="34" t="e">
        <f t="shared" ref="BS14:BS19" si="17">+SUM(BF14:BQ14)</f>
        <v>#REF!</v>
      </c>
      <c r="BT14" s="30"/>
      <c r="BU14" s="30"/>
      <c r="BV14" s="29">
        <f t="shared" si="5"/>
        <v>1896.3818015999996</v>
      </c>
      <c r="BW14" s="11"/>
      <c r="BX14" s="11"/>
      <c r="BY14" s="11"/>
      <c r="BZ14" s="31"/>
      <c r="CA14" s="30"/>
      <c r="CB14" s="30"/>
      <c r="CC14" s="30"/>
      <c r="CD14" s="30"/>
      <c r="CE14" s="32">
        <f>+SUM(BZ14:CC14)/$BX$1</f>
        <v>0</v>
      </c>
      <c r="CF14" s="31"/>
      <c r="CG14" s="30"/>
      <c r="CH14" s="30"/>
      <c r="CI14" s="30"/>
      <c r="CJ14" s="30"/>
      <c r="CK14" s="32">
        <f>+SUM(CF14:CI14)/$BX$1</f>
        <v>0</v>
      </c>
    </row>
    <row r="15" spans="1:89">
      <c r="A15" s="36"/>
      <c r="B15" s="21"/>
      <c r="C15" s="41" t="s">
        <v>13</v>
      </c>
      <c r="D15" s="21"/>
      <c r="E15" s="16"/>
      <c r="F15" s="31"/>
      <c r="G15" s="30"/>
      <c r="H15" s="30"/>
      <c r="I15" s="30"/>
      <c r="J15" s="30"/>
      <c r="K15" s="32">
        <f>+SUM(F15:I15)/$BX$1</f>
        <v>0</v>
      </c>
      <c r="L15" s="33"/>
      <c r="M15" s="30">
        <f>+'[1]Summary Personell Costs '!U7</f>
        <v>60526.980799999998</v>
      </c>
      <c r="N15" s="30">
        <f>+'[1]Summary Personell Costs '!V7</f>
        <v>60526.980799999998</v>
      </c>
      <c r="O15" s="30">
        <f>+'[1]Summary Personell Costs '!W7</f>
        <v>60526.980799999998</v>
      </c>
      <c r="P15" s="30">
        <f>+'[1]Summary Personell Costs '!X7</f>
        <v>60526.980799999998</v>
      </c>
      <c r="Q15" s="30">
        <f>+'[1]Summary Personell Costs '!Y7</f>
        <v>66029.433600000004</v>
      </c>
      <c r="R15" s="30">
        <f>+'[1]Summary Personell Costs '!Z7</f>
        <v>71531.886400000003</v>
      </c>
      <c r="S15" s="30">
        <f>+'[1]Summary Personell Costs '!AA7</f>
        <v>71531.886400000003</v>
      </c>
      <c r="T15" s="30">
        <f>+'[1]Summary Personell Costs '!AB7</f>
        <v>71531.886400000003</v>
      </c>
      <c r="U15" s="30">
        <f>+'[1]Summary Personell Costs '!AC7</f>
        <v>71531.886400000003</v>
      </c>
      <c r="V15" s="30">
        <f>+'[1]Summary Personell Costs '!AD7</f>
        <v>71531.886400000003</v>
      </c>
      <c r="W15" s="30">
        <f>+'[1]Summary Personell Costs '!AE7</f>
        <v>71531.886400000003</v>
      </c>
      <c r="X15" s="30">
        <f>+'[1]Summary Personell Costs '!AF7</f>
        <v>71531.886400000003</v>
      </c>
      <c r="Y15" s="30"/>
      <c r="Z15" s="32">
        <f>+'[1]Summary Personell Costs '!AH7/$BX$1</f>
        <v>808.86056159999987</v>
      </c>
      <c r="AA15" s="26" t="e">
        <f t="shared" si="10"/>
        <v>#DIV/0!</v>
      </c>
      <c r="AB15" s="30">
        <f>+'[1]Summary Personell Costs '!AJ7</f>
        <v>80886.056160000007</v>
      </c>
      <c r="AC15" s="30">
        <f>+'[1]Summary Personell Costs '!AK7</f>
        <v>5777.5754400000005</v>
      </c>
      <c r="AD15" s="30">
        <f>+'[1]Summary Personell Costs '!AL7</f>
        <v>80886.056160000007</v>
      </c>
      <c r="AE15" s="30">
        <f>+'[1]Summary Personell Costs '!AM7</f>
        <v>5777.5754400000005</v>
      </c>
      <c r="AF15" s="30">
        <f>+'[1]Summary Personell Costs '!AN7</f>
        <v>86663.631600000008</v>
      </c>
      <c r="AG15" s="30">
        <f>+'[1]Summary Personell Costs '!AO7</f>
        <v>11555.150880000001</v>
      </c>
      <c r="AH15" s="30">
        <f>+'[1]Summary Personell Costs '!AP7</f>
        <v>86663.631600000008</v>
      </c>
      <c r="AI15" s="30">
        <f>+'[1]Summary Personell Costs '!AQ7</f>
        <v>11555.150880000001</v>
      </c>
      <c r="AJ15" s="30">
        <f>+'[1]Summary Personell Costs '!AR7</f>
        <v>92441.207040000008</v>
      </c>
      <c r="AK15" s="30">
        <f>+'[1]Summary Personell Costs '!AS7</f>
        <v>17332.726320000002</v>
      </c>
      <c r="AL15" s="30">
        <f>+'[1]Summary Personell Costs '!AT7</f>
        <v>92441.207040000008</v>
      </c>
      <c r="AM15" s="30">
        <f>+'[1]Summary Personell Costs '!AU7</f>
        <v>17332.726320000002</v>
      </c>
      <c r="AN15" s="30"/>
      <c r="AO15" s="32">
        <f>+'[1]Summary Personell Costs '!AW7</f>
        <v>589312.69488000008</v>
      </c>
      <c r="AP15" s="30"/>
      <c r="AQ15" s="30" t="e">
        <f>+'[1]Summary Personell Costs '!AY7</f>
        <v>#REF!</v>
      </c>
      <c r="AR15" s="30" t="e">
        <f>+'[1]Summary Personell Costs '!AZ7</f>
        <v>#REF!</v>
      </c>
      <c r="AS15" s="30" t="e">
        <f>+'[1]Summary Personell Costs '!BA7</f>
        <v>#REF!</v>
      </c>
      <c r="AT15" s="30" t="e">
        <f>+'[1]Summary Personell Costs '!BB7</f>
        <v>#REF!</v>
      </c>
      <c r="AU15" s="30" t="e">
        <f>+'[1]Summary Personell Costs '!BC7</f>
        <v>#REF!</v>
      </c>
      <c r="AV15" s="30" t="e">
        <f>+'[1]Summary Personell Costs '!BD7</f>
        <v>#REF!</v>
      </c>
      <c r="AW15" s="30" t="e">
        <f>+'[1]Summary Personell Costs '!BE7</f>
        <v>#REF!</v>
      </c>
      <c r="AX15" s="30" t="e">
        <f>+'[1]Summary Personell Costs '!BF7</f>
        <v>#REF!</v>
      </c>
      <c r="AY15" s="30" t="e">
        <f>+'[1]Summary Personell Costs '!BG7</f>
        <v>#REF!</v>
      </c>
      <c r="AZ15" s="30" t="e">
        <f>+'[1]Summary Personell Costs '!BH7</f>
        <v>#REF!</v>
      </c>
      <c r="BA15" s="30" t="e">
        <f>+'[1]Summary Personell Costs '!BI7</f>
        <v>#REF!</v>
      </c>
      <c r="BB15" s="30" t="e">
        <f>+'[1]Summary Personell Costs '!BJ7</f>
        <v>#REF!</v>
      </c>
      <c r="BC15" s="30"/>
      <c r="BD15" s="34" t="e">
        <f t="shared" si="16"/>
        <v>#REF!</v>
      </c>
      <c r="BE15" s="35"/>
      <c r="BF15" s="35" t="e">
        <f>+'[1]Summary Personell Costs '!BN7</f>
        <v>#REF!</v>
      </c>
      <c r="BG15" s="35" t="e">
        <f>+'[1]Summary Personell Costs '!BO7</f>
        <v>#REF!</v>
      </c>
      <c r="BH15" s="35" t="e">
        <f>+'[1]Summary Personell Costs '!BP7</f>
        <v>#REF!</v>
      </c>
      <c r="BI15" s="35" t="e">
        <f>+'[1]Summary Personell Costs '!BQ7</f>
        <v>#REF!</v>
      </c>
      <c r="BJ15" s="35" t="e">
        <f>+'[1]Summary Personell Costs '!BR7</f>
        <v>#REF!</v>
      </c>
      <c r="BK15" s="35" t="e">
        <f>+'[1]Summary Personell Costs '!BS7</f>
        <v>#REF!</v>
      </c>
      <c r="BL15" s="35" t="e">
        <f>+'[1]Summary Personell Costs '!BT7</f>
        <v>#REF!</v>
      </c>
      <c r="BM15" s="35" t="e">
        <f>+'[1]Summary Personell Costs '!BU7</f>
        <v>#REF!</v>
      </c>
      <c r="BN15" s="35" t="e">
        <f>+'[1]Summary Personell Costs '!BV7</f>
        <v>#REF!</v>
      </c>
      <c r="BO15" s="35" t="e">
        <f>+'[1]Summary Personell Costs '!BW7</f>
        <v>#REF!</v>
      </c>
      <c r="BP15" s="35" t="e">
        <f>+'[1]Summary Personell Costs '!BX7</f>
        <v>#REF!</v>
      </c>
      <c r="BQ15" s="35" t="e">
        <f>+'[1]Summary Personell Costs '!BY7</f>
        <v>#REF!</v>
      </c>
      <c r="BR15" s="35"/>
      <c r="BS15" s="34" t="e">
        <f t="shared" si="17"/>
        <v>#REF!</v>
      </c>
      <c r="BT15" s="30"/>
      <c r="BU15" s="30"/>
      <c r="BV15" s="29">
        <f t="shared" si="5"/>
        <v>808.86056159999987</v>
      </c>
      <c r="BW15" s="11"/>
      <c r="BX15" s="11"/>
      <c r="BY15" s="11"/>
      <c r="BZ15" s="31"/>
      <c r="CA15" s="30"/>
      <c r="CB15" s="30"/>
      <c r="CC15" s="30"/>
      <c r="CD15" s="30"/>
      <c r="CE15" s="32">
        <f>+SUM(BZ15:CC15)/$BX$1</f>
        <v>0</v>
      </c>
      <c r="CF15" s="31"/>
      <c r="CG15" s="30"/>
      <c r="CH15" s="30"/>
      <c r="CI15" s="30"/>
      <c r="CJ15" s="30"/>
      <c r="CK15" s="32">
        <f>+SUM(CF15:CI15)/$BX$1</f>
        <v>0</v>
      </c>
    </row>
    <row r="16" spans="1:89">
      <c r="A16" s="36"/>
      <c r="B16" s="21"/>
      <c r="C16" s="41" t="s">
        <v>14</v>
      </c>
      <c r="D16" s="21"/>
      <c r="E16" s="16"/>
      <c r="F16" s="31"/>
      <c r="G16" s="30"/>
      <c r="H16" s="30"/>
      <c r="I16" s="30"/>
      <c r="J16" s="30"/>
      <c r="K16" s="32">
        <f>+SUM(F16:I16)/$BX$1</f>
        <v>0</v>
      </c>
      <c r="L16" s="33"/>
      <c r="M16" s="30">
        <f>+'[1]Summary Personell Costs '!U8</f>
        <v>60523.236799999999</v>
      </c>
      <c r="N16" s="30">
        <f>+'[1]Summary Personell Costs '!V8</f>
        <v>60523.236799999999</v>
      </c>
      <c r="O16" s="30">
        <f>+'[1]Summary Personell Costs '!W8</f>
        <v>60523.236799999999</v>
      </c>
      <c r="P16" s="30">
        <f>+'[1]Summary Personell Costs '!X8</f>
        <v>60523.236799999999</v>
      </c>
      <c r="Q16" s="30">
        <f>+'[1]Summary Personell Costs '!Y8</f>
        <v>60523.236799999999</v>
      </c>
      <c r="R16" s="30">
        <f>+'[1]Summary Personell Costs '!Z8</f>
        <v>60523.236799999999</v>
      </c>
      <c r="S16" s="30">
        <f>+'[1]Summary Personell Costs '!AA8</f>
        <v>60523.236799999999</v>
      </c>
      <c r="T16" s="30">
        <f>+'[1]Summary Personell Costs '!AB8</f>
        <v>60523.236799999999</v>
      </c>
      <c r="U16" s="30">
        <f>+'[1]Summary Personell Costs '!AC8</f>
        <v>60523.236799999999</v>
      </c>
      <c r="V16" s="30">
        <f>+'[1]Summary Personell Costs '!AD8</f>
        <v>60523.236799999999</v>
      </c>
      <c r="W16" s="30">
        <f>+'[1]Summary Personell Costs '!AE8</f>
        <v>60523.236799999999</v>
      </c>
      <c r="X16" s="30">
        <f>+'[1]Summary Personell Costs '!AF8</f>
        <v>60523.236799999999</v>
      </c>
      <c r="Y16" s="30"/>
      <c r="Z16" s="32">
        <f>+'[1]Summary Personell Costs '!AH8/$BX$1</f>
        <v>726.27884159999996</v>
      </c>
      <c r="AA16" s="26" t="e">
        <f t="shared" si="10"/>
        <v>#DIV/0!</v>
      </c>
      <c r="AB16" s="30">
        <f>+'[1]Summary Personell Costs '!AJ8</f>
        <v>63549.398640000007</v>
      </c>
      <c r="AC16" s="30">
        <f>+'[1]Summary Personell Costs '!AK8</f>
        <v>0</v>
      </c>
      <c r="AD16" s="30">
        <f>+'[1]Summary Personell Costs '!AL8</f>
        <v>63549.398640000007</v>
      </c>
      <c r="AE16" s="30">
        <f>+'[1]Summary Personell Costs '!AM8</f>
        <v>0</v>
      </c>
      <c r="AF16" s="30">
        <f>+'[1]Summary Personell Costs '!AN8</f>
        <v>63549.398640000007</v>
      </c>
      <c r="AG16" s="30">
        <f>+'[1]Summary Personell Costs '!AO8</f>
        <v>0</v>
      </c>
      <c r="AH16" s="30">
        <f>+'[1]Summary Personell Costs '!AP8</f>
        <v>63549.398640000007</v>
      </c>
      <c r="AI16" s="30">
        <f>+'[1]Summary Personell Costs '!AQ8</f>
        <v>0</v>
      </c>
      <c r="AJ16" s="30">
        <f>+'[1]Summary Personell Costs '!AR8</f>
        <v>63549.398640000007</v>
      </c>
      <c r="AK16" s="30">
        <f>+'[1]Summary Personell Costs '!AS8</f>
        <v>0</v>
      </c>
      <c r="AL16" s="30">
        <f>+'[1]Summary Personell Costs '!AT8</f>
        <v>63549.398640000007</v>
      </c>
      <c r="AM16" s="30">
        <f>+'[1]Summary Personell Costs '!AU8</f>
        <v>0</v>
      </c>
      <c r="AN16" s="30"/>
      <c r="AO16" s="32">
        <f>+'[1]Summary Personell Costs '!AW8</f>
        <v>381296.39184000005</v>
      </c>
      <c r="AP16" s="30"/>
      <c r="AQ16" s="30" t="e">
        <f>+'[1]Summary Personell Costs '!AY8</f>
        <v>#REF!</v>
      </c>
      <c r="AR16" s="30" t="e">
        <f>+'[1]Summary Personell Costs '!AZ8</f>
        <v>#REF!</v>
      </c>
      <c r="AS16" s="30" t="e">
        <f>+'[1]Summary Personell Costs '!BA8</f>
        <v>#REF!</v>
      </c>
      <c r="AT16" s="30" t="e">
        <f>+'[1]Summary Personell Costs '!BB8</f>
        <v>#REF!</v>
      </c>
      <c r="AU16" s="30" t="e">
        <f>+'[1]Summary Personell Costs '!BC8</f>
        <v>#REF!</v>
      </c>
      <c r="AV16" s="30" t="e">
        <f>+'[1]Summary Personell Costs '!BD8</f>
        <v>#REF!</v>
      </c>
      <c r="AW16" s="30" t="e">
        <f>+'[1]Summary Personell Costs '!BE8</f>
        <v>#REF!</v>
      </c>
      <c r="AX16" s="30" t="e">
        <f>+'[1]Summary Personell Costs '!BF8</f>
        <v>#REF!</v>
      </c>
      <c r="AY16" s="30" t="e">
        <f>+'[1]Summary Personell Costs '!BG8</f>
        <v>#REF!</v>
      </c>
      <c r="AZ16" s="30" t="e">
        <f>+'[1]Summary Personell Costs '!BH8</f>
        <v>#REF!</v>
      </c>
      <c r="BA16" s="30" t="e">
        <f>+'[1]Summary Personell Costs '!BI8</f>
        <v>#REF!</v>
      </c>
      <c r="BB16" s="30" t="e">
        <f>+'[1]Summary Personell Costs '!BJ8</f>
        <v>#REF!</v>
      </c>
      <c r="BC16" s="30"/>
      <c r="BD16" s="34" t="e">
        <f t="shared" si="16"/>
        <v>#REF!</v>
      </c>
      <c r="BE16" s="35"/>
      <c r="BF16" s="35" t="e">
        <f>+'[1]Summary Personell Costs '!BN8</f>
        <v>#REF!</v>
      </c>
      <c r="BG16" s="35" t="e">
        <f>+'[1]Summary Personell Costs '!BO8</f>
        <v>#REF!</v>
      </c>
      <c r="BH16" s="35" t="e">
        <f>+'[1]Summary Personell Costs '!BP8</f>
        <v>#REF!</v>
      </c>
      <c r="BI16" s="35" t="e">
        <f>+'[1]Summary Personell Costs '!BQ8</f>
        <v>#REF!</v>
      </c>
      <c r="BJ16" s="35" t="e">
        <f>+'[1]Summary Personell Costs '!BR8</f>
        <v>#REF!</v>
      </c>
      <c r="BK16" s="35" t="e">
        <f>+'[1]Summary Personell Costs '!BS8</f>
        <v>#REF!</v>
      </c>
      <c r="BL16" s="35" t="e">
        <f>+'[1]Summary Personell Costs '!BT8</f>
        <v>#REF!</v>
      </c>
      <c r="BM16" s="35" t="e">
        <f>+'[1]Summary Personell Costs '!BU8</f>
        <v>#REF!</v>
      </c>
      <c r="BN16" s="35" t="e">
        <f>+'[1]Summary Personell Costs '!BV8</f>
        <v>#REF!</v>
      </c>
      <c r="BO16" s="35" t="e">
        <f>+'[1]Summary Personell Costs '!BW8</f>
        <v>#REF!</v>
      </c>
      <c r="BP16" s="35" t="e">
        <f>+'[1]Summary Personell Costs '!BX8</f>
        <v>#REF!</v>
      </c>
      <c r="BQ16" s="35" t="e">
        <f>+'[1]Summary Personell Costs '!BY8</f>
        <v>#REF!</v>
      </c>
      <c r="BR16" s="35"/>
      <c r="BS16" s="34" t="e">
        <f t="shared" si="17"/>
        <v>#REF!</v>
      </c>
      <c r="BT16" s="30"/>
      <c r="BU16" s="30"/>
      <c r="BV16" s="29">
        <f t="shared" si="5"/>
        <v>726.27884159999996</v>
      </c>
      <c r="BW16" s="11"/>
      <c r="BX16" s="11"/>
      <c r="BY16" s="11"/>
      <c r="BZ16" s="31"/>
      <c r="CA16" s="30"/>
      <c r="CB16" s="30"/>
      <c r="CC16" s="30"/>
      <c r="CD16" s="30"/>
      <c r="CE16" s="32">
        <f>+SUM(BZ16:CC16)/$BX$1</f>
        <v>0</v>
      </c>
      <c r="CF16" s="31"/>
      <c r="CG16" s="30"/>
      <c r="CH16" s="30"/>
      <c r="CI16" s="30"/>
      <c r="CJ16" s="30"/>
      <c r="CK16" s="32">
        <f>+SUM(CF16:CI16)/$BX$1</f>
        <v>0</v>
      </c>
    </row>
    <row r="17" spans="1:89">
      <c r="A17" s="36"/>
      <c r="B17" s="21"/>
      <c r="C17" s="41" t="s">
        <v>15</v>
      </c>
      <c r="D17" s="21"/>
      <c r="E17" s="16"/>
      <c r="F17" s="31"/>
      <c r="G17" s="30"/>
      <c r="H17" s="30"/>
      <c r="I17" s="30"/>
      <c r="J17" s="30"/>
      <c r="K17" s="32">
        <f>+SUM(F17:I17)/$BX$1</f>
        <v>0</v>
      </c>
      <c r="L17" s="33"/>
      <c r="M17" s="30">
        <f>+'[1]Summary Personell Costs '!U9</f>
        <v>15233.878400000001</v>
      </c>
      <c r="N17" s="30">
        <f>+'[1]Summary Personell Costs '!V9</f>
        <v>15233.878400000001</v>
      </c>
      <c r="O17" s="30">
        <f>+'[1]Summary Personell Costs '!W9</f>
        <v>15233.878400000001</v>
      </c>
      <c r="P17" s="30">
        <f>+'[1]Summary Personell Costs '!X9</f>
        <v>15233.878400000001</v>
      </c>
      <c r="Q17" s="30">
        <f>+'[1]Summary Personell Costs '!Y9</f>
        <v>15233.878400000001</v>
      </c>
      <c r="R17" s="30">
        <f>+'[1]Summary Personell Costs '!Z9</f>
        <v>15233.878400000001</v>
      </c>
      <c r="S17" s="30">
        <f>+'[1]Summary Personell Costs '!AA9</f>
        <v>15233.878400000001</v>
      </c>
      <c r="T17" s="30">
        <f>+'[1]Summary Personell Costs '!AB9</f>
        <v>15233.878400000001</v>
      </c>
      <c r="U17" s="30">
        <f>+'[1]Summary Personell Costs '!AC9</f>
        <v>15233.878400000001</v>
      </c>
      <c r="V17" s="30">
        <f>+'[1]Summary Personell Costs '!AD9</f>
        <v>15233.878400000001</v>
      </c>
      <c r="W17" s="30">
        <f>+'[1]Summary Personell Costs '!AE9</f>
        <v>15233.878400000001</v>
      </c>
      <c r="X17" s="30">
        <f>+'[1]Summary Personell Costs '!AF9</f>
        <v>15233.878400000001</v>
      </c>
      <c r="Y17" s="30"/>
      <c r="Z17" s="32">
        <f>+'[1]Summary Personell Costs '!AH9/$BX$1</f>
        <v>182.80654079999996</v>
      </c>
      <c r="AA17" s="26" t="e">
        <f t="shared" si="10"/>
        <v>#DIV/0!</v>
      </c>
      <c r="AB17" s="30">
        <f>+'[1]Summary Personell Costs '!AJ9</f>
        <v>18834.772320000004</v>
      </c>
      <c r="AC17" s="30">
        <f>+'[1]Summary Personell Costs '!AK9</f>
        <v>2839.2000000000003</v>
      </c>
      <c r="AD17" s="30">
        <f>+'[1]Summary Personell Costs '!AL9</f>
        <v>18834.772320000004</v>
      </c>
      <c r="AE17" s="30">
        <f>+'[1]Summary Personell Costs '!AM9</f>
        <v>2839.2000000000003</v>
      </c>
      <c r="AF17" s="30">
        <f>+'[1]Summary Personell Costs '!AN9</f>
        <v>21673.972320000001</v>
      </c>
      <c r="AG17" s="30">
        <f>+'[1]Summary Personell Costs '!AO9</f>
        <v>5678.4000000000005</v>
      </c>
      <c r="AH17" s="30">
        <f>+'[1]Summary Personell Costs '!AP9</f>
        <v>21673.972320000001</v>
      </c>
      <c r="AI17" s="30">
        <f>+'[1]Summary Personell Costs '!AQ9</f>
        <v>5678.4000000000005</v>
      </c>
      <c r="AJ17" s="30">
        <f>+'[1]Summary Personell Costs '!AR9</f>
        <v>24513.172320000005</v>
      </c>
      <c r="AK17" s="30">
        <f>+'[1]Summary Personell Costs '!AS9</f>
        <v>8517.6</v>
      </c>
      <c r="AL17" s="30">
        <f>+'[1]Summary Personell Costs '!AT9</f>
        <v>24513.172320000005</v>
      </c>
      <c r="AM17" s="30">
        <f>+'[1]Summary Personell Costs '!AU9</f>
        <v>8517.6</v>
      </c>
      <c r="AN17" s="30"/>
      <c r="AO17" s="32">
        <f>+'[1]Summary Personell Costs '!AW9</f>
        <v>164114.23392000003</v>
      </c>
      <c r="AP17" s="30"/>
      <c r="AQ17" s="30" t="e">
        <f>+'[1]Summary Personell Costs '!AY9</f>
        <v>#REF!</v>
      </c>
      <c r="AR17" s="30" t="e">
        <f>+'[1]Summary Personell Costs '!AZ9</f>
        <v>#REF!</v>
      </c>
      <c r="AS17" s="30" t="e">
        <f>+'[1]Summary Personell Costs '!BA9</f>
        <v>#REF!</v>
      </c>
      <c r="AT17" s="30" t="e">
        <f>+'[1]Summary Personell Costs '!BB9</f>
        <v>#REF!</v>
      </c>
      <c r="AU17" s="30" t="e">
        <f>+'[1]Summary Personell Costs '!BC9</f>
        <v>#REF!</v>
      </c>
      <c r="AV17" s="30" t="e">
        <f>+'[1]Summary Personell Costs '!BD9</f>
        <v>#REF!</v>
      </c>
      <c r="AW17" s="30" t="e">
        <f>+'[1]Summary Personell Costs '!BE9</f>
        <v>#REF!</v>
      </c>
      <c r="AX17" s="30" t="e">
        <f>+'[1]Summary Personell Costs '!BF9</f>
        <v>#REF!</v>
      </c>
      <c r="AY17" s="30" t="e">
        <f>+'[1]Summary Personell Costs '!BG9</f>
        <v>#REF!</v>
      </c>
      <c r="AZ17" s="30" t="e">
        <f>+'[1]Summary Personell Costs '!BH9</f>
        <v>#REF!</v>
      </c>
      <c r="BA17" s="30" t="e">
        <f>+'[1]Summary Personell Costs '!BI9</f>
        <v>#REF!</v>
      </c>
      <c r="BB17" s="30" t="e">
        <f>+'[1]Summary Personell Costs '!BJ9</f>
        <v>#REF!</v>
      </c>
      <c r="BC17" s="30"/>
      <c r="BD17" s="34" t="e">
        <f t="shared" si="16"/>
        <v>#REF!</v>
      </c>
      <c r="BE17" s="35"/>
      <c r="BF17" s="35" t="e">
        <f>+'[1]Summary Personell Costs '!BN9</f>
        <v>#REF!</v>
      </c>
      <c r="BG17" s="35" t="e">
        <f>+'[1]Summary Personell Costs '!BO9</f>
        <v>#REF!</v>
      </c>
      <c r="BH17" s="35" t="e">
        <f>+'[1]Summary Personell Costs '!BP9</f>
        <v>#REF!</v>
      </c>
      <c r="BI17" s="35" t="e">
        <f>+'[1]Summary Personell Costs '!BQ9</f>
        <v>#REF!</v>
      </c>
      <c r="BJ17" s="35" t="e">
        <f>+'[1]Summary Personell Costs '!BR9</f>
        <v>#REF!</v>
      </c>
      <c r="BK17" s="35" t="e">
        <f>+'[1]Summary Personell Costs '!BS9</f>
        <v>#REF!</v>
      </c>
      <c r="BL17" s="35" t="e">
        <f>+'[1]Summary Personell Costs '!BT9</f>
        <v>#REF!</v>
      </c>
      <c r="BM17" s="35" t="e">
        <f>+'[1]Summary Personell Costs '!BU9</f>
        <v>#REF!</v>
      </c>
      <c r="BN17" s="35" t="e">
        <f>+'[1]Summary Personell Costs '!BV9</f>
        <v>#REF!</v>
      </c>
      <c r="BO17" s="35" t="e">
        <f>+'[1]Summary Personell Costs '!BW9</f>
        <v>#REF!</v>
      </c>
      <c r="BP17" s="35" t="e">
        <f>+'[1]Summary Personell Costs '!BX9</f>
        <v>#REF!</v>
      </c>
      <c r="BQ17" s="35" t="e">
        <f>+'[1]Summary Personell Costs '!BY9</f>
        <v>#REF!</v>
      </c>
      <c r="BR17" s="35"/>
      <c r="BS17" s="34" t="e">
        <f t="shared" si="17"/>
        <v>#REF!</v>
      </c>
      <c r="BT17" s="30"/>
      <c r="BU17" s="30"/>
      <c r="BV17" s="29">
        <f t="shared" si="5"/>
        <v>182.80654079999996</v>
      </c>
      <c r="BW17" s="11"/>
      <c r="BX17" s="11"/>
      <c r="BY17" s="11"/>
      <c r="BZ17" s="31"/>
      <c r="CA17" s="30"/>
      <c r="CB17" s="30"/>
      <c r="CC17" s="30"/>
      <c r="CD17" s="30"/>
      <c r="CE17" s="32">
        <f>+SUM(BZ17:CC17)/$BX$1</f>
        <v>0</v>
      </c>
      <c r="CF17" s="31"/>
      <c r="CG17" s="30"/>
      <c r="CH17" s="30"/>
      <c r="CI17" s="30"/>
      <c r="CJ17" s="30"/>
      <c r="CK17" s="32">
        <f>+SUM(CF17:CI17)/$BX$1</f>
        <v>0</v>
      </c>
    </row>
    <row r="18" spans="1:89">
      <c r="A18" s="36"/>
      <c r="B18" s="21"/>
      <c r="C18" s="41" t="s">
        <v>16</v>
      </c>
      <c r="D18" s="42"/>
      <c r="E18" s="16"/>
      <c r="F18" s="31"/>
      <c r="G18" s="30"/>
      <c r="H18" s="30"/>
      <c r="I18" s="30"/>
      <c r="J18" s="30"/>
      <c r="K18" s="32">
        <f>+SUM(F18:I18)/$BX$1</f>
        <v>0</v>
      </c>
      <c r="L18" s="33"/>
      <c r="M18" s="30">
        <f>+'[1]Summary Personell Costs '!U10</f>
        <v>57934.936799999996</v>
      </c>
      <c r="N18" s="30">
        <f>+'[1]Summary Personell Costs '!V10</f>
        <v>57934.936799999996</v>
      </c>
      <c r="O18" s="30">
        <f>+'[1]Summary Personell Costs '!W10</f>
        <v>57934.936799999996</v>
      </c>
      <c r="P18" s="30">
        <f>+'[1]Summary Personell Costs '!X10</f>
        <v>57934.936799999996</v>
      </c>
      <c r="Q18" s="30">
        <f>+'[1]Summary Personell Costs '!Y10</f>
        <v>57934.936799999996</v>
      </c>
      <c r="R18" s="30">
        <f>+'[1]Summary Personell Costs '!Z10</f>
        <v>57934.936799999996</v>
      </c>
      <c r="S18" s="30">
        <f>+'[1]Summary Personell Costs '!AA10</f>
        <v>57934.936799999996</v>
      </c>
      <c r="T18" s="30">
        <f>+'[1]Summary Personell Costs '!AB10</f>
        <v>57934.936799999996</v>
      </c>
      <c r="U18" s="30">
        <f>+'[1]Summary Personell Costs '!AC10</f>
        <v>57934.936799999996</v>
      </c>
      <c r="V18" s="30">
        <f>+'[1]Summary Personell Costs '!AD10</f>
        <v>57934.936799999996</v>
      </c>
      <c r="W18" s="30">
        <f>+'[1]Summary Personell Costs '!AE10</f>
        <v>57934.936799999996</v>
      </c>
      <c r="X18" s="30">
        <f>+'[1]Summary Personell Costs '!AF10</f>
        <v>57934.936799999996</v>
      </c>
      <c r="Y18" s="30"/>
      <c r="Z18" s="32">
        <f>+'[1]Summary Personell Costs '!AH10/$BX$1</f>
        <v>695.21924160000015</v>
      </c>
      <c r="AA18" s="26" t="e">
        <f t="shared" si="10"/>
        <v>#DIV/0!</v>
      </c>
      <c r="AB18" s="30">
        <f>+'[1]Summary Personell Costs '!AJ10</f>
        <v>60831.683640000003</v>
      </c>
      <c r="AC18" s="30">
        <f>+'[1]Summary Personell Costs '!AK10</f>
        <v>0</v>
      </c>
      <c r="AD18" s="30">
        <f>+'[1]Summary Personell Costs '!AL10</f>
        <v>60831.683640000003</v>
      </c>
      <c r="AE18" s="30">
        <f>+'[1]Summary Personell Costs '!AM10</f>
        <v>0</v>
      </c>
      <c r="AF18" s="30">
        <f>+'[1]Summary Personell Costs '!AN10</f>
        <v>60831.683640000003</v>
      </c>
      <c r="AG18" s="30">
        <f>+'[1]Summary Personell Costs '!AO10</f>
        <v>0</v>
      </c>
      <c r="AH18" s="30">
        <f>+'[1]Summary Personell Costs '!AP10</f>
        <v>60831.683640000003</v>
      </c>
      <c r="AI18" s="30">
        <f>+'[1]Summary Personell Costs '!AQ10</f>
        <v>0</v>
      </c>
      <c r="AJ18" s="30">
        <f>+'[1]Summary Personell Costs '!AR10</f>
        <v>60831.683640000003</v>
      </c>
      <c r="AK18" s="30">
        <f>+'[1]Summary Personell Costs '!AS10</f>
        <v>0</v>
      </c>
      <c r="AL18" s="30">
        <f>+'[1]Summary Personell Costs '!AT10</f>
        <v>60831.683640000003</v>
      </c>
      <c r="AM18" s="30">
        <f>+'[1]Summary Personell Costs '!AU10</f>
        <v>0</v>
      </c>
      <c r="AN18" s="30"/>
      <c r="AO18" s="32">
        <f>+'[1]Summary Personell Costs '!AW10</f>
        <v>364990.10184000002</v>
      </c>
      <c r="AP18" s="30"/>
      <c r="AQ18" s="30" t="e">
        <f>+'[1]Summary Personell Costs '!AY10</f>
        <v>#REF!</v>
      </c>
      <c r="AR18" s="30" t="e">
        <f>+'[1]Summary Personell Costs '!AZ10</f>
        <v>#REF!</v>
      </c>
      <c r="AS18" s="30" t="e">
        <f>+'[1]Summary Personell Costs '!BA10</f>
        <v>#REF!</v>
      </c>
      <c r="AT18" s="30" t="e">
        <f>+'[1]Summary Personell Costs '!BB10</f>
        <v>#REF!</v>
      </c>
      <c r="AU18" s="30" t="e">
        <f>+'[1]Summary Personell Costs '!BC10</f>
        <v>#REF!</v>
      </c>
      <c r="AV18" s="30" t="e">
        <f>+'[1]Summary Personell Costs '!BD10</f>
        <v>#REF!</v>
      </c>
      <c r="AW18" s="30" t="e">
        <f>+'[1]Summary Personell Costs '!BE10</f>
        <v>#REF!</v>
      </c>
      <c r="AX18" s="30" t="e">
        <f>+'[1]Summary Personell Costs '!BF10</f>
        <v>#REF!</v>
      </c>
      <c r="AY18" s="30" t="e">
        <f>+'[1]Summary Personell Costs '!BG10</f>
        <v>#REF!</v>
      </c>
      <c r="AZ18" s="30" t="e">
        <f>+'[1]Summary Personell Costs '!BH10</f>
        <v>#REF!</v>
      </c>
      <c r="BA18" s="30" t="e">
        <f>+'[1]Summary Personell Costs '!BI10</f>
        <v>#REF!</v>
      </c>
      <c r="BB18" s="30" t="e">
        <f>+'[1]Summary Personell Costs '!BJ10</f>
        <v>#REF!</v>
      </c>
      <c r="BC18" s="30"/>
      <c r="BD18" s="34" t="e">
        <f t="shared" si="16"/>
        <v>#REF!</v>
      </c>
      <c r="BE18" s="35"/>
      <c r="BF18" s="35" t="e">
        <f>+'[1]Summary Personell Costs '!BN10</f>
        <v>#REF!</v>
      </c>
      <c r="BG18" s="35" t="e">
        <f>+'[1]Summary Personell Costs '!BO10</f>
        <v>#REF!</v>
      </c>
      <c r="BH18" s="35" t="e">
        <f>+'[1]Summary Personell Costs '!BP10</f>
        <v>#REF!</v>
      </c>
      <c r="BI18" s="35" t="e">
        <f>+'[1]Summary Personell Costs '!BQ10</f>
        <v>#REF!</v>
      </c>
      <c r="BJ18" s="35" t="e">
        <f>+'[1]Summary Personell Costs '!BR10</f>
        <v>#REF!</v>
      </c>
      <c r="BK18" s="35" t="e">
        <f>+'[1]Summary Personell Costs '!BS10</f>
        <v>#REF!</v>
      </c>
      <c r="BL18" s="35" t="e">
        <f>+'[1]Summary Personell Costs '!BT10</f>
        <v>#REF!</v>
      </c>
      <c r="BM18" s="35" t="e">
        <f>+'[1]Summary Personell Costs '!BU10</f>
        <v>#REF!</v>
      </c>
      <c r="BN18" s="35" t="e">
        <f>+'[1]Summary Personell Costs '!BV10</f>
        <v>#REF!</v>
      </c>
      <c r="BO18" s="35" t="e">
        <f>+'[1]Summary Personell Costs '!BW10</f>
        <v>#REF!</v>
      </c>
      <c r="BP18" s="35" t="e">
        <f>+'[1]Summary Personell Costs '!BX10</f>
        <v>#REF!</v>
      </c>
      <c r="BQ18" s="35" t="e">
        <f>+'[1]Summary Personell Costs '!BY10</f>
        <v>#REF!</v>
      </c>
      <c r="BR18" s="35"/>
      <c r="BS18" s="34" t="e">
        <f t="shared" si="17"/>
        <v>#REF!</v>
      </c>
      <c r="BT18" s="30"/>
      <c r="BU18" s="30"/>
      <c r="BV18" s="29">
        <f t="shared" si="5"/>
        <v>695.21924160000015</v>
      </c>
      <c r="BW18" s="11"/>
      <c r="BX18" s="11"/>
      <c r="BY18" s="11"/>
      <c r="BZ18" s="31"/>
      <c r="CA18" s="30"/>
      <c r="CB18" s="30"/>
      <c r="CC18" s="30"/>
      <c r="CD18" s="30"/>
      <c r="CE18" s="32">
        <f>+SUM(BZ18:CC18)/$BX$1</f>
        <v>0</v>
      </c>
      <c r="CF18" s="31"/>
      <c r="CG18" s="30"/>
      <c r="CH18" s="30"/>
      <c r="CI18" s="30"/>
      <c r="CJ18" s="30"/>
      <c r="CK18" s="32">
        <f>+SUM(CF18:CI18)/$BX$1</f>
        <v>0</v>
      </c>
    </row>
    <row r="19" spans="1:89">
      <c r="A19" s="36"/>
      <c r="B19" s="21"/>
      <c r="C19" s="41" t="s">
        <v>17</v>
      </c>
      <c r="D19" s="42"/>
      <c r="E19" s="16"/>
      <c r="F19" s="31">
        <v>15767</v>
      </c>
      <c r="G19" s="31">
        <v>1500</v>
      </c>
      <c r="H19" s="31">
        <v>1500</v>
      </c>
      <c r="I19" s="31">
        <v>1500</v>
      </c>
      <c r="J19" s="30"/>
      <c r="K19" s="32">
        <f>+SUM(F19:I19)</f>
        <v>20267</v>
      </c>
      <c r="L19" s="33"/>
      <c r="M19" s="30">
        <f>+'[1]Summary Personell Costs '!U16</f>
        <v>11624.2780368</v>
      </c>
      <c r="N19" s="30">
        <f>+'[1]Summary Personell Costs '!V16</f>
        <v>11624.2780368</v>
      </c>
      <c r="O19" s="30">
        <f>+'[1]Summary Personell Costs '!W16</f>
        <v>11624.2780368</v>
      </c>
      <c r="P19" s="30">
        <f>+'[1]Summary Personell Costs '!X16</f>
        <v>11624.2780368</v>
      </c>
      <c r="Q19" s="30">
        <f>+'[1]Summary Personell Costs '!Y16</f>
        <v>11805.8589792</v>
      </c>
      <c r="R19" s="30">
        <f>+'[1]Summary Personell Costs '!Z16</f>
        <v>11987.4399216</v>
      </c>
      <c r="S19" s="30">
        <f>+'[1]Summary Personell Costs '!AA16</f>
        <v>11987.4399216</v>
      </c>
      <c r="T19" s="30">
        <f>+'[1]Summary Personell Costs '!AB16</f>
        <v>11987.4399216</v>
      </c>
      <c r="U19" s="30">
        <f>+'[1]Summary Personell Costs '!AC16</f>
        <v>11987.4399216</v>
      </c>
      <c r="V19" s="30">
        <f>+'[1]Summary Personell Costs '!AD16</f>
        <v>11987.4399216</v>
      </c>
      <c r="W19" s="30">
        <f>+'[1]Summary Personell Costs '!AE16</f>
        <v>11987.4399216</v>
      </c>
      <c r="X19" s="30">
        <f>+'[1]Summary Personell Costs '!AF16</f>
        <v>11987.4399216</v>
      </c>
      <c r="Y19" s="30"/>
      <c r="Z19" s="32">
        <f>+'[1]Summary Personell Costs '!AH16/$BX$1</f>
        <v>142.21505057759998</v>
      </c>
      <c r="AA19" s="26">
        <f t="shared" si="10"/>
        <v>-0.99298292541680566</v>
      </c>
      <c r="AB19" s="30">
        <f>+'[1]Summary Personell Costs '!AJ16</f>
        <v>13113.371030760003</v>
      </c>
      <c r="AC19" s="30">
        <f>+'[1]Summary Personell Costs '!AK16</f>
        <v>526.55911308000009</v>
      </c>
      <c r="AD19" s="30">
        <f>+'[1]Summary Personell Costs '!AL16</f>
        <v>13113.371030760003</v>
      </c>
      <c r="AE19" s="30">
        <f>+'[1]Summary Personell Costs '!AM16</f>
        <v>526.55911308000009</v>
      </c>
      <c r="AF19" s="30">
        <f>+'[1]Summary Personell Costs '!AN16</f>
        <v>13639.930143840002</v>
      </c>
      <c r="AG19" s="30">
        <f>+'[1]Summary Personell Costs '!AO16</f>
        <v>1053.1182261600002</v>
      </c>
      <c r="AH19" s="30">
        <f>+'[1]Summary Personell Costs '!AP16</f>
        <v>13639.930143840002</v>
      </c>
      <c r="AI19" s="30">
        <f>+'[1]Summary Personell Costs '!AQ16</f>
        <v>1053.1182261600002</v>
      </c>
      <c r="AJ19" s="30">
        <f>+'[1]Summary Personell Costs '!AR16</f>
        <v>14166.489256920002</v>
      </c>
      <c r="AK19" s="30">
        <f>+'[1]Summary Personell Costs '!AS16</f>
        <v>1579.67733924</v>
      </c>
      <c r="AL19" s="30">
        <f>+'[1]Summary Personell Costs '!AT16</f>
        <v>14166.489256920002</v>
      </c>
      <c r="AM19" s="30">
        <f>+'[1]Summary Personell Costs '!AU16</f>
        <v>1579.67733924</v>
      </c>
      <c r="AN19" s="30"/>
      <c r="AO19" s="32">
        <f>+'[1]Summary Personell Costs '!AW16</f>
        <v>88158.290220000024</v>
      </c>
      <c r="AP19" s="30"/>
      <c r="AQ19" s="30">
        <f>+'[1]Summary Personell Costs '!AY16</f>
        <v>2211.5482749360003</v>
      </c>
      <c r="AR19" s="30">
        <f>+'[1]Summary Personell Costs '!AZ16</f>
        <v>2968.3042749360002</v>
      </c>
      <c r="AS19" s="30">
        <f>+'[1]Summary Personell Costs '!BA16</f>
        <v>3429.0127872000003</v>
      </c>
      <c r="AT19" s="30">
        <f>+'[1]Summary Personell Costs '!BB16</f>
        <v>3429.0127872000003</v>
      </c>
      <c r="AU19" s="30">
        <f>+'[1]Summary Personell Costs '!BC16</f>
        <v>3429.0127872000003</v>
      </c>
      <c r="AV19" s="30">
        <f>+'[1]Summary Personell Costs '!BD16</f>
        <v>3807.3907872000009</v>
      </c>
      <c r="AW19" s="30">
        <f>+'[1]Summary Personell Costs '!BE16</f>
        <v>4029.6878622000004</v>
      </c>
      <c r="AX19" s="30">
        <f>+'[1]Summary Personell Costs '!BF16</f>
        <v>4029.6878622000004</v>
      </c>
      <c r="AY19" s="30">
        <f>+'[1]Summary Personell Costs '!BG16</f>
        <v>4148.851202496001</v>
      </c>
      <c r="AZ19" s="30">
        <f>+'[1]Summary Personell Costs '!BH16</f>
        <v>4349.0441914920002</v>
      </c>
      <c r="BA19" s="30">
        <f>+'[1]Summary Personell Costs '!BI16</f>
        <v>4349.0441914920002</v>
      </c>
      <c r="BB19" s="30">
        <f>+'[1]Summary Personell Costs '!BJ16</f>
        <v>4349.0441914920002</v>
      </c>
      <c r="BC19" s="30"/>
      <c r="BD19" s="34">
        <f t="shared" si="16"/>
        <v>44529.64120004401</v>
      </c>
      <c r="BE19" s="35"/>
      <c r="BF19" s="35">
        <f>+'[1]Summary Personell Costs '!BN16</f>
        <v>5147.0278232373003</v>
      </c>
      <c r="BG19" s="35">
        <f>+'[1]Summary Personell Costs '!BO16</f>
        <v>5147.0278232373003</v>
      </c>
      <c r="BH19" s="35">
        <f>+'[1]Summary Personell Costs '!BP16</f>
        <v>5147.0278232373003</v>
      </c>
      <c r="BI19" s="35">
        <f>+'[1]Summary Personell Costs '!BQ16</f>
        <v>5624.2620514080008</v>
      </c>
      <c r="BJ19" s="35">
        <f>+'[1]Summary Personell Costs '!BR16</f>
        <v>6021.5589514080002</v>
      </c>
      <c r="BK19" s="35">
        <f>+'[1]Summary Personell Costs '!BS16</f>
        <v>6522.1530454080003</v>
      </c>
      <c r="BL19" s="35">
        <f>+'[1]Summary Personell Costs '!BT16</f>
        <v>6522.1530454080003</v>
      </c>
      <c r="BM19" s="35">
        <f>+'[1]Summary Personell Costs '!BU16</f>
        <v>6522.1530454080003</v>
      </c>
      <c r="BN19" s="35">
        <f>+'[1]Summary Personell Costs '!BV16</f>
        <v>6522.1530454080003</v>
      </c>
      <c r="BO19" s="35">
        <f>+'[1]Summary Personell Costs '!BW16</f>
        <v>6522.1530454080003</v>
      </c>
      <c r="BP19" s="35">
        <f>+'[1]Summary Personell Costs '!BX16</f>
        <v>6522.1530454080003</v>
      </c>
      <c r="BQ19" s="35">
        <f>+'[1]Summary Personell Costs '!BY16</f>
        <v>6522.1530454080003</v>
      </c>
      <c r="BR19" s="35"/>
      <c r="BS19" s="34">
        <f t="shared" si="17"/>
        <v>72741.975790383905</v>
      </c>
      <c r="BT19" s="30"/>
      <c r="BU19" s="30"/>
      <c r="BV19" s="29">
        <f t="shared" si="5"/>
        <v>-20124.784949422399</v>
      </c>
      <c r="BW19" s="11"/>
      <c r="BX19" s="11"/>
      <c r="BY19" s="11"/>
      <c r="BZ19" s="31">
        <v>15767</v>
      </c>
      <c r="CA19" s="31">
        <v>1500</v>
      </c>
      <c r="CB19" s="31">
        <v>1500</v>
      </c>
      <c r="CC19" s="31">
        <v>1500</v>
      </c>
      <c r="CD19" s="30"/>
      <c r="CE19" s="32">
        <f>+SUM(BZ19:CC19)</f>
        <v>20267</v>
      </c>
      <c r="CF19" s="31">
        <v>15767</v>
      </c>
      <c r="CG19" s="31">
        <v>1500</v>
      </c>
      <c r="CH19" s="31">
        <v>1500</v>
      </c>
      <c r="CI19" s="31">
        <v>1500</v>
      </c>
      <c r="CJ19" s="30"/>
      <c r="CK19" s="32">
        <f>+SUM(CF19:CI19)</f>
        <v>20267</v>
      </c>
    </row>
    <row r="20" spans="1:89">
      <c r="A20" s="36"/>
      <c r="B20" s="21"/>
      <c r="C20" s="21"/>
      <c r="D20" s="36"/>
      <c r="E20" s="20"/>
      <c r="F20" s="31"/>
      <c r="G20" s="35"/>
      <c r="H20" s="35"/>
      <c r="I20" s="35"/>
      <c r="J20" s="35"/>
      <c r="K20" s="34">
        <f>+SUM(F20:I20)/$BX$1</f>
        <v>0</v>
      </c>
      <c r="L20" s="3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4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4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4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4"/>
      <c r="BT20" s="35"/>
      <c r="BU20" s="35"/>
      <c r="BV20" s="29">
        <f t="shared" si="5"/>
        <v>0</v>
      </c>
      <c r="BW20" s="11"/>
      <c r="BX20" s="11"/>
      <c r="BY20" s="11"/>
      <c r="BZ20" s="31"/>
      <c r="CA20" s="35"/>
      <c r="CB20" s="35"/>
      <c r="CC20" s="35"/>
      <c r="CD20" s="35"/>
      <c r="CE20" s="34">
        <f>+SUM(BZ20:CC20)/$BX$1</f>
        <v>0</v>
      </c>
      <c r="CF20" s="31"/>
      <c r="CG20" s="35"/>
      <c r="CH20" s="35"/>
      <c r="CI20" s="35"/>
      <c r="CJ20" s="35"/>
      <c r="CK20" s="34">
        <f>+SUM(CF20:CI20)/$BX$1</f>
        <v>0</v>
      </c>
    </row>
    <row r="21" spans="1:89">
      <c r="A21" s="36"/>
      <c r="B21" s="21" t="s">
        <v>18</v>
      </c>
      <c r="C21" s="21"/>
      <c r="D21" s="43"/>
      <c r="E21" s="16"/>
      <c r="F21" s="31">
        <v>0</v>
      </c>
      <c r="G21" s="30">
        <v>0</v>
      </c>
      <c r="H21" s="30">
        <v>0</v>
      </c>
      <c r="I21" s="30">
        <v>0</v>
      </c>
      <c r="J21" s="30"/>
      <c r="K21" s="32">
        <f>+SUM(F21:I21)/$BX$1</f>
        <v>0</v>
      </c>
      <c r="L21" s="33"/>
      <c r="M21" s="30">
        <f>+'[1]Summary Personell Costs '!U24</f>
        <v>129366.66666666666</v>
      </c>
      <c r="N21" s="30">
        <f>+'[1]Summary Personell Costs '!V24</f>
        <v>129366.66666666666</v>
      </c>
      <c r="O21" s="30">
        <f>+'[1]Summary Personell Costs '!W24</f>
        <v>129366.66666666666</v>
      </c>
      <c r="P21" s="30">
        <f>+'[1]Summary Personell Costs '!X24</f>
        <v>129366.66666666666</v>
      </c>
      <c r="Q21" s="30">
        <f>+'[1]Summary Personell Costs '!Y24</f>
        <v>130866.66666666666</v>
      </c>
      <c r="R21" s="30">
        <f>+'[1]Summary Personell Costs '!Z24</f>
        <v>132366.66666666666</v>
      </c>
      <c r="S21" s="30">
        <f>+'[1]Summary Personell Costs '!AA24</f>
        <v>132366.66666666666</v>
      </c>
      <c r="T21" s="30">
        <f>+'[1]Summary Personell Costs '!AB24</f>
        <v>132366.66666666666</v>
      </c>
      <c r="U21" s="30">
        <f>+'[1]Summary Personell Costs '!AC24</f>
        <v>132366.66666666666</v>
      </c>
      <c r="V21" s="30">
        <f>+'[1]Summary Personell Costs '!AD24</f>
        <v>132366.66666666666</v>
      </c>
      <c r="W21" s="30">
        <f>+'[1]Summary Personell Costs '!AE24</f>
        <v>132366.66666666666</v>
      </c>
      <c r="X21" s="30">
        <f>+'[1]Summary Personell Costs '!AF24</f>
        <v>132366.66666666666</v>
      </c>
      <c r="Y21" s="30"/>
      <c r="Z21" s="32">
        <f>+'[1]Summary Personell Costs '!AH24/$BX$1</f>
        <v>1574.9</v>
      </c>
      <c r="AA21" s="30"/>
      <c r="AB21" s="30">
        <f>+'[1]Summary Personell Costs '!AJ24</f>
        <v>136866.66666666666</v>
      </c>
      <c r="AC21" s="30">
        <f>+'[1]Summary Personell Costs '!AK24</f>
        <v>2300</v>
      </c>
      <c r="AD21" s="30">
        <f>+'[1]Summary Personell Costs '!AL24</f>
        <v>136866.66666666666</v>
      </c>
      <c r="AE21" s="30">
        <f>+'[1]Summary Personell Costs '!AM24</f>
        <v>2300</v>
      </c>
      <c r="AF21" s="30">
        <f>+'[1]Summary Personell Costs '!AN24</f>
        <v>139166.66666666666</v>
      </c>
      <c r="AG21" s="30">
        <f>+'[1]Summary Personell Costs '!AO24</f>
        <v>4600</v>
      </c>
      <c r="AH21" s="30">
        <f>+'[1]Summary Personell Costs '!AP24</f>
        <v>139166.66666666666</v>
      </c>
      <c r="AI21" s="30">
        <f>+'[1]Summary Personell Costs '!AQ24</f>
        <v>4600</v>
      </c>
      <c r="AJ21" s="30">
        <f>+'[1]Summary Personell Costs '!AR24</f>
        <v>141466.66666666666</v>
      </c>
      <c r="AK21" s="30">
        <f>+'[1]Summary Personell Costs '!AS24</f>
        <v>6900</v>
      </c>
      <c r="AL21" s="30">
        <f>+'[1]Summary Personell Costs '!AT24</f>
        <v>141466.66666666666</v>
      </c>
      <c r="AM21" s="30">
        <f>+'[1]Summary Personell Costs '!AU24</f>
        <v>6900</v>
      </c>
      <c r="AN21" s="30"/>
      <c r="AO21" s="32">
        <f>+'[1]Summary Personell Costs '!AW24</f>
        <v>862599.99999999988</v>
      </c>
      <c r="AP21" s="30"/>
      <c r="AQ21" s="30" t="e">
        <f>+'[1]Summary Personell Costs '!AY24</f>
        <v>#REF!</v>
      </c>
      <c r="AR21" s="30" t="e">
        <f>+'[1]Summary Personell Costs '!AZ24</f>
        <v>#REF!</v>
      </c>
      <c r="AS21" s="30" t="e">
        <f>+'[1]Summary Personell Costs '!BA24</f>
        <v>#REF!</v>
      </c>
      <c r="AT21" s="30" t="e">
        <f>+'[1]Summary Personell Costs '!BB24</f>
        <v>#REF!</v>
      </c>
      <c r="AU21" s="30" t="e">
        <f>+'[1]Summary Personell Costs '!BC24</f>
        <v>#REF!</v>
      </c>
      <c r="AV21" s="30" t="e">
        <f>+'[1]Summary Personell Costs '!BD24</f>
        <v>#REF!</v>
      </c>
      <c r="AW21" s="30" t="e">
        <f>+'[1]Summary Personell Costs '!BE24</f>
        <v>#REF!</v>
      </c>
      <c r="AX21" s="30" t="e">
        <f>+'[1]Summary Personell Costs '!BF24</f>
        <v>#REF!</v>
      </c>
      <c r="AY21" s="30" t="e">
        <f>+'[1]Summary Personell Costs '!BG24</f>
        <v>#REF!</v>
      </c>
      <c r="AZ21" s="30" t="e">
        <f>+'[1]Summary Personell Costs '!BH24</f>
        <v>#REF!</v>
      </c>
      <c r="BA21" s="30" t="e">
        <f>+'[1]Summary Personell Costs '!BI24</f>
        <v>#REF!</v>
      </c>
      <c r="BB21" s="30" t="e">
        <f>+'[1]Summary Personell Costs '!BJ24</f>
        <v>#REF!</v>
      </c>
      <c r="BC21" s="30"/>
      <c r="BD21" s="34" t="e">
        <f>+SUM(AQ21:BB21)</f>
        <v>#REF!</v>
      </c>
      <c r="BE21" s="35"/>
      <c r="BF21" s="35" t="e">
        <f>+'[1]Summary Personell Costs '!BN24</f>
        <v>#REF!</v>
      </c>
      <c r="BG21" s="35" t="e">
        <f>+'[1]Summary Personell Costs '!BO24</f>
        <v>#REF!</v>
      </c>
      <c r="BH21" s="35" t="e">
        <f>+'[1]Summary Personell Costs '!BP24</f>
        <v>#REF!</v>
      </c>
      <c r="BI21" s="35" t="e">
        <f>+'[1]Summary Personell Costs '!BQ24</f>
        <v>#REF!</v>
      </c>
      <c r="BJ21" s="35" t="e">
        <f>+'[1]Summary Personell Costs '!BR24</f>
        <v>#REF!</v>
      </c>
      <c r="BK21" s="35" t="e">
        <f>+'[1]Summary Personell Costs '!BS24</f>
        <v>#REF!</v>
      </c>
      <c r="BL21" s="35" t="e">
        <f>+'[1]Summary Personell Costs '!BT24</f>
        <v>#REF!</v>
      </c>
      <c r="BM21" s="35" t="e">
        <f>+'[1]Summary Personell Costs '!BU24</f>
        <v>#REF!</v>
      </c>
      <c r="BN21" s="35" t="e">
        <f>+'[1]Summary Personell Costs '!BV24</f>
        <v>#REF!</v>
      </c>
      <c r="BO21" s="35" t="e">
        <f>+'[1]Summary Personell Costs '!BW24</f>
        <v>#REF!</v>
      </c>
      <c r="BP21" s="35" t="e">
        <f>+'[1]Summary Personell Costs '!BX24</f>
        <v>#REF!</v>
      </c>
      <c r="BQ21" s="35" t="e">
        <f>+'[1]Summary Personell Costs '!BY24</f>
        <v>#REF!</v>
      </c>
      <c r="BR21" s="35"/>
      <c r="BS21" s="34" t="e">
        <f>+SUM(BF21:BQ21)</f>
        <v>#REF!</v>
      </c>
      <c r="BT21" s="30"/>
      <c r="BU21" s="30"/>
      <c r="BV21" s="29">
        <f t="shared" si="5"/>
        <v>1574.9</v>
      </c>
      <c r="BW21" s="11"/>
      <c r="BX21" s="11"/>
      <c r="BY21" s="11"/>
      <c r="BZ21" s="31">
        <v>0</v>
      </c>
      <c r="CA21" s="30">
        <v>0</v>
      </c>
      <c r="CB21" s="30">
        <v>0</v>
      </c>
      <c r="CC21" s="30">
        <v>0</v>
      </c>
      <c r="CD21" s="30"/>
      <c r="CE21" s="32">
        <f>+SUM(BZ21:CC21)/$BX$1</f>
        <v>0</v>
      </c>
      <c r="CF21" s="31">
        <v>0</v>
      </c>
      <c r="CG21" s="30">
        <v>0</v>
      </c>
      <c r="CH21" s="30">
        <v>0</v>
      </c>
      <c r="CI21" s="30">
        <v>0</v>
      </c>
      <c r="CJ21" s="30"/>
      <c r="CK21" s="32">
        <f>+SUM(CF21:CI21)/$BX$1</f>
        <v>0</v>
      </c>
    </row>
    <row r="22" spans="1:89">
      <c r="A22" s="36"/>
      <c r="B22" s="21"/>
      <c r="C22" s="21"/>
      <c r="D22" s="36"/>
      <c r="E22" s="20"/>
      <c r="F22" s="31"/>
      <c r="G22" s="35"/>
      <c r="H22" s="35"/>
      <c r="I22" s="35"/>
      <c r="J22" s="35"/>
      <c r="K22" s="34"/>
      <c r="L22" s="33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4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4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4"/>
      <c r="BT22" s="35"/>
      <c r="BU22" s="35"/>
      <c r="BV22" s="29">
        <f t="shared" si="5"/>
        <v>0</v>
      </c>
      <c r="BW22" s="11"/>
      <c r="BX22" s="11"/>
      <c r="BY22" s="11"/>
      <c r="BZ22" s="31"/>
      <c r="CA22" s="35"/>
      <c r="CB22" s="35"/>
      <c r="CC22" s="35"/>
      <c r="CD22" s="35"/>
      <c r="CE22" s="34"/>
      <c r="CF22" s="31"/>
      <c r="CG22" s="35"/>
      <c r="CH22" s="35"/>
      <c r="CI22" s="35"/>
      <c r="CJ22" s="35"/>
      <c r="CK22" s="34"/>
    </row>
    <row r="23" spans="1:89">
      <c r="A23" s="36"/>
      <c r="B23" s="21" t="s">
        <v>19</v>
      </c>
      <c r="C23" s="21"/>
      <c r="D23" s="37"/>
      <c r="E23" s="16"/>
      <c r="F23" s="31">
        <v>432880</v>
      </c>
      <c r="G23" s="31">
        <v>69620.94</v>
      </c>
      <c r="H23" s="31">
        <v>70000</v>
      </c>
      <c r="I23" s="31">
        <v>70000</v>
      </c>
      <c r="J23" s="30"/>
      <c r="K23" s="32">
        <f>+SUM(F23:I23)</f>
        <v>642500.93999999994</v>
      </c>
      <c r="L23" s="33"/>
      <c r="M23" s="30">
        <f>+'[1]Cost Summary Review'!U11+'[1]Summary Personell Costs '!U31+'[1]Summary Personell Costs '!U38</f>
        <v>47950</v>
      </c>
      <c r="N23" s="30">
        <f>+'[1]Cost Summary Review'!V11+'[1]Summary Personell Costs '!V31+'[1]Summary Personell Costs '!V38</f>
        <v>47950</v>
      </c>
      <c r="O23" s="30">
        <f>+'[1]Cost Summary Review'!W11+'[1]Summary Personell Costs '!W31+'[1]Summary Personell Costs '!W38</f>
        <v>47950</v>
      </c>
      <c r="P23" s="30">
        <f>+'[1]Cost Summary Review'!X11+'[1]Summary Personell Costs '!X31+'[1]Summary Personell Costs '!X38</f>
        <v>47950</v>
      </c>
      <c r="Q23" s="30">
        <f>+'[1]Cost Summary Review'!Y11+'[1]Summary Personell Costs '!Y31+'[1]Summary Personell Costs '!Y38</f>
        <v>49950</v>
      </c>
      <c r="R23" s="30">
        <f>+'[1]Cost Summary Review'!Z11+'[1]Summary Personell Costs '!Z31+'[1]Summary Personell Costs '!Z38</f>
        <v>51950</v>
      </c>
      <c r="S23" s="30">
        <f>+'[1]Cost Summary Review'!AA11+'[1]Summary Personell Costs '!AA31+'[1]Summary Personell Costs '!AA38</f>
        <v>51950</v>
      </c>
      <c r="T23" s="30">
        <f>+'[1]Cost Summary Review'!AB11+'[1]Summary Personell Costs '!AB31+'[1]Summary Personell Costs '!AB38</f>
        <v>51950</v>
      </c>
      <c r="U23" s="30">
        <f>+'[1]Cost Summary Review'!AC11+'[1]Summary Personell Costs '!AC31+'[1]Summary Personell Costs '!AC38</f>
        <v>51950</v>
      </c>
      <c r="V23" s="30">
        <f>+'[1]Cost Summary Review'!AD11+'[1]Summary Personell Costs '!AD31+'[1]Summary Personell Costs '!AD38</f>
        <v>51950</v>
      </c>
      <c r="W23" s="30">
        <f>+'[1]Cost Summary Review'!AE11+'[1]Summary Personell Costs '!AE31+'[1]Summary Personell Costs '!AE38</f>
        <v>51950</v>
      </c>
      <c r="X23" s="30">
        <f>+'[1]Cost Summary Review'!AF11+'[1]Summary Personell Costs '!AF31+'[1]Summary Personell Costs '!AF38</f>
        <v>51950</v>
      </c>
      <c r="Y23" s="30"/>
      <c r="Z23" s="32">
        <f>+SUM(M23:X23)/$BX$1</f>
        <v>605.4</v>
      </c>
      <c r="AA23" s="26">
        <f>+(Z23-K23)/K23</f>
        <v>-0.99905774456921415</v>
      </c>
      <c r="AB23" s="30">
        <f>+'[1]Cost Summary Review'!AJ11+'[1]Summary Personell Costs '!AJ31+'[1]Summary Personell Costs '!AJ38</f>
        <v>54200</v>
      </c>
      <c r="AC23" s="30">
        <f>+'[1]Cost Summary Review'!AK11+'[1]Summary Personell Costs '!AK31+'[1]Summary Personell Costs '!AK38</f>
        <v>11250</v>
      </c>
      <c r="AD23" s="30">
        <f>+'[1]Cost Summary Review'!AL11+'[1]Summary Personell Costs '!AL31+'[1]Summary Personell Costs '!AL38</f>
        <v>54200</v>
      </c>
      <c r="AE23" s="30">
        <f>+'[1]Cost Summary Review'!AM11+'[1]Summary Personell Costs '!AM31+'[1]Summary Personell Costs '!AM38</f>
        <v>11250</v>
      </c>
      <c r="AF23" s="30">
        <f>+'[1]Cost Summary Review'!AN11+'[1]Summary Personell Costs '!AN31+'[1]Summary Personell Costs '!AN38</f>
        <v>56450</v>
      </c>
      <c r="AG23" s="30">
        <f>+'[1]Cost Summary Review'!AO11+'[1]Summary Personell Costs '!AO31+'[1]Summary Personell Costs '!AO38</f>
        <v>13500</v>
      </c>
      <c r="AH23" s="30">
        <f>+'[1]Cost Summary Review'!AP11+'[1]Summary Personell Costs '!AP31+'[1]Summary Personell Costs '!AP38</f>
        <v>56450</v>
      </c>
      <c r="AI23" s="30">
        <f>+'[1]Cost Summary Review'!AQ11+'[1]Summary Personell Costs '!AQ31+'[1]Summary Personell Costs '!AQ38</f>
        <v>13500</v>
      </c>
      <c r="AJ23" s="30">
        <f>+'[1]Cost Summary Review'!AR11+'[1]Summary Personell Costs '!AR31+'[1]Summary Personell Costs '!AR38</f>
        <v>58700</v>
      </c>
      <c r="AK23" s="30">
        <f>+'[1]Cost Summary Review'!AS11+'[1]Summary Personell Costs '!AS31+'[1]Summary Personell Costs '!AS38</f>
        <v>15750</v>
      </c>
      <c r="AL23" s="30">
        <f>+'[1]Cost Summary Review'!AT11+'[1]Summary Personell Costs '!AT31+'[1]Summary Personell Costs '!AT38</f>
        <v>58700</v>
      </c>
      <c r="AM23" s="30">
        <f>+'[1]Cost Summary Review'!AU11+'[1]Summary Personell Costs '!AU31+'[1]Summary Personell Costs '!AU38</f>
        <v>15750</v>
      </c>
      <c r="AN23" s="30"/>
      <c r="AO23" s="32">
        <f t="shared" ref="AO23" si="18">+SUM(AB23:AM23)</f>
        <v>419700</v>
      </c>
      <c r="AP23" s="30"/>
      <c r="AQ23" s="30" t="e">
        <f>+'[1]Cost Summary Review'!AY11+'[1]Summary Personell Costs '!AY31+'[1]Summary Personell Costs '!AY38</f>
        <v>#REF!</v>
      </c>
      <c r="AR23" s="30" t="e">
        <f>+'[1]Cost Summary Review'!AZ11+'[1]Summary Personell Costs '!AZ31+'[1]Summary Personell Costs '!AZ38</f>
        <v>#REF!</v>
      </c>
      <c r="AS23" s="30" t="e">
        <f>+'[1]Cost Summary Review'!BA11+'[1]Summary Personell Costs '!BA31+'[1]Summary Personell Costs '!BA38</f>
        <v>#REF!</v>
      </c>
      <c r="AT23" s="30" t="e">
        <f>+'[1]Cost Summary Review'!BB11+'[1]Summary Personell Costs '!BB31+'[1]Summary Personell Costs '!BB38</f>
        <v>#REF!</v>
      </c>
      <c r="AU23" s="30" t="e">
        <f>+'[1]Cost Summary Review'!BC11+'[1]Summary Personell Costs '!BC31+'[1]Summary Personell Costs '!BC38</f>
        <v>#REF!</v>
      </c>
      <c r="AV23" s="30" t="e">
        <f>+'[1]Cost Summary Review'!BD11+'[1]Summary Personell Costs '!BD31+'[1]Summary Personell Costs '!BD38</f>
        <v>#REF!</v>
      </c>
      <c r="AW23" s="30" t="e">
        <f>+'[1]Cost Summary Review'!BE11+'[1]Summary Personell Costs '!BE31+'[1]Summary Personell Costs '!BE38</f>
        <v>#REF!</v>
      </c>
      <c r="AX23" s="30" t="e">
        <f>+'[1]Cost Summary Review'!BF11+'[1]Summary Personell Costs '!BF31+'[1]Summary Personell Costs '!BF38</f>
        <v>#REF!</v>
      </c>
      <c r="AY23" s="30" t="e">
        <f>+'[1]Cost Summary Review'!BG11+'[1]Summary Personell Costs '!BG31+'[1]Summary Personell Costs '!BG38</f>
        <v>#REF!</v>
      </c>
      <c r="AZ23" s="30" t="e">
        <f>+'[1]Cost Summary Review'!BH11+'[1]Summary Personell Costs '!BH31+'[1]Summary Personell Costs '!BH38</f>
        <v>#REF!</v>
      </c>
      <c r="BA23" s="30" t="e">
        <f>+'[1]Cost Summary Review'!BI11+'[1]Summary Personell Costs '!BI31+'[1]Summary Personell Costs '!BI38</f>
        <v>#REF!</v>
      </c>
      <c r="BB23" s="30" t="e">
        <f>+'[1]Cost Summary Review'!BJ11+'[1]Summary Personell Costs '!BJ31+'[1]Summary Personell Costs '!BJ38</f>
        <v>#REF!</v>
      </c>
      <c r="BC23" s="30"/>
      <c r="BD23" s="34" t="e">
        <f t="shared" ref="BD23" si="19">+SUM(AQ23:BB23)</f>
        <v>#REF!</v>
      </c>
      <c r="BE23" s="35"/>
      <c r="BF23" s="35" t="e">
        <f>+'[1]Cost Summary Review'!BN11+'[1]Summary Personell Costs '!BN31+'[1]Summary Personell Costs '!BN38</f>
        <v>#REF!</v>
      </c>
      <c r="BG23" s="35" t="e">
        <f>+'[1]Cost Summary Review'!BO11+'[1]Summary Personell Costs '!BO31+'[1]Summary Personell Costs '!BO38</f>
        <v>#REF!</v>
      </c>
      <c r="BH23" s="35" t="e">
        <f>+'[1]Cost Summary Review'!BP11+'[1]Summary Personell Costs '!BP31+'[1]Summary Personell Costs '!BP38</f>
        <v>#REF!</v>
      </c>
      <c r="BI23" s="35" t="e">
        <f>+'[1]Cost Summary Review'!BQ11+'[1]Summary Personell Costs '!BQ31+'[1]Summary Personell Costs '!BQ38</f>
        <v>#REF!</v>
      </c>
      <c r="BJ23" s="35" t="e">
        <f>+'[1]Cost Summary Review'!BR11+'[1]Summary Personell Costs '!BR31+'[1]Summary Personell Costs '!BR38</f>
        <v>#REF!</v>
      </c>
      <c r="BK23" s="35" t="e">
        <f>+'[1]Cost Summary Review'!BS11+'[1]Summary Personell Costs '!BS31+'[1]Summary Personell Costs '!BS38</f>
        <v>#REF!</v>
      </c>
      <c r="BL23" s="35" t="e">
        <f>+'[1]Cost Summary Review'!BT11+'[1]Summary Personell Costs '!BT31+'[1]Summary Personell Costs '!BT38</f>
        <v>#REF!</v>
      </c>
      <c r="BM23" s="35" t="e">
        <f>+'[1]Cost Summary Review'!BU11+'[1]Summary Personell Costs '!BU31+'[1]Summary Personell Costs '!BU38</f>
        <v>#REF!</v>
      </c>
      <c r="BN23" s="35" t="e">
        <f>+'[1]Cost Summary Review'!BV11+'[1]Summary Personell Costs '!BV31+'[1]Summary Personell Costs '!BV38</f>
        <v>#REF!</v>
      </c>
      <c r="BO23" s="35" t="e">
        <f>+'[1]Cost Summary Review'!BW11+'[1]Summary Personell Costs '!BW31+'[1]Summary Personell Costs '!BW38</f>
        <v>#REF!</v>
      </c>
      <c r="BP23" s="35" t="e">
        <f>+'[1]Cost Summary Review'!BX11+'[1]Summary Personell Costs '!BX31+'[1]Summary Personell Costs '!BX38</f>
        <v>#REF!</v>
      </c>
      <c r="BQ23" s="35" t="e">
        <f>+'[1]Cost Summary Review'!BY11+'[1]Summary Personell Costs '!BY31+'[1]Summary Personell Costs '!BY38</f>
        <v>#REF!</v>
      </c>
      <c r="BR23" s="35"/>
      <c r="BS23" s="34" t="e">
        <f>+SUM(BF23:BQ23)</f>
        <v>#REF!</v>
      </c>
      <c r="BT23" s="30"/>
      <c r="BU23" s="30"/>
      <c r="BV23" s="29">
        <f t="shared" si="5"/>
        <v>-641895.53999999992</v>
      </c>
      <c r="BW23" s="11"/>
      <c r="BX23" s="11"/>
      <c r="BY23" s="11"/>
      <c r="BZ23" s="31">
        <v>432880</v>
      </c>
      <c r="CA23" s="31">
        <v>69620.94</v>
      </c>
      <c r="CB23" s="31">
        <v>70000</v>
      </c>
      <c r="CC23" s="31">
        <v>70000</v>
      </c>
      <c r="CD23" s="30"/>
      <c r="CE23" s="32">
        <f>+SUM(BZ23:CC23)</f>
        <v>642500.93999999994</v>
      </c>
      <c r="CF23" s="31">
        <v>432880</v>
      </c>
      <c r="CG23" s="31">
        <v>69620.94</v>
      </c>
      <c r="CH23" s="31">
        <v>70000</v>
      </c>
      <c r="CI23" s="31">
        <v>70000</v>
      </c>
      <c r="CJ23" s="30"/>
      <c r="CK23" s="32">
        <f>+SUM(CF23:CI23)</f>
        <v>642500.93999999994</v>
      </c>
    </row>
    <row r="24" spans="1:89">
      <c r="A24" s="36"/>
      <c r="B24" s="21"/>
      <c r="C24" s="21"/>
      <c r="D24" s="36"/>
      <c r="E24" s="20"/>
      <c r="F24" s="31"/>
      <c r="G24" s="35"/>
      <c r="H24" s="35"/>
      <c r="I24" s="35"/>
      <c r="J24" s="35"/>
      <c r="K24" s="34"/>
      <c r="L24" s="33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4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4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4"/>
      <c r="BT24" s="35"/>
      <c r="BU24" s="35"/>
      <c r="BV24" s="29">
        <f t="shared" si="5"/>
        <v>0</v>
      </c>
      <c r="BW24" s="11"/>
      <c r="BX24" s="11"/>
      <c r="BY24" s="11"/>
      <c r="BZ24" s="31"/>
      <c r="CA24" s="35"/>
      <c r="CB24" s="35"/>
      <c r="CC24" s="35"/>
      <c r="CD24" s="35"/>
      <c r="CE24" s="34"/>
      <c r="CF24" s="31"/>
      <c r="CG24" s="35"/>
      <c r="CH24" s="35"/>
      <c r="CI24" s="35"/>
      <c r="CJ24" s="35"/>
      <c r="CK24" s="34"/>
    </row>
    <row r="25" spans="1:89">
      <c r="A25" s="36"/>
      <c r="B25" s="21" t="s">
        <v>20</v>
      </c>
      <c r="C25" s="21"/>
      <c r="D25" s="37"/>
      <c r="E25" s="16"/>
      <c r="F25" s="31">
        <v>314410</v>
      </c>
      <c r="G25" s="31">
        <v>59292</v>
      </c>
      <c r="H25" s="31">
        <v>19300</v>
      </c>
      <c r="I25" s="31">
        <v>15669</v>
      </c>
      <c r="J25" s="30"/>
      <c r="K25" s="32">
        <f>+SUM(F25:I25)</f>
        <v>408671</v>
      </c>
      <c r="L25" s="33"/>
      <c r="M25" s="30">
        <f>+'[1]Cost Summary Review'!U12</f>
        <v>33333.333333333336</v>
      </c>
      <c r="N25" s="30">
        <f>+'[1]Cost Summary Review'!V12</f>
        <v>33333.333333333336</v>
      </c>
      <c r="O25" s="30">
        <f>+'[1]Cost Summary Review'!W12</f>
        <v>33333.333333333336</v>
      </c>
      <c r="P25" s="30">
        <f>+'[1]Cost Summary Review'!X12</f>
        <v>33333.333333333336</v>
      </c>
      <c r="Q25" s="30">
        <f>+'[1]Cost Summary Review'!Y12</f>
        <v>33333.333333333336</v>
      </c>
      <c r="R25" s="30">
        <f>+'[1]Cost Summary Review'!Z12</f>
        <v>33333.333333333336</v>
      </c>
      <c r="S25" s="30">
        <f>+'[1]Cost Summary Review'!AA12</f>
        <v>33333.333333333336</v>
      </c>
      <c r="T25" s="30">
        <f>+'[1]Cost Summary Review'!AB12</f>
        <v>33333.333333333336</v>
      </c>
      <c r="U25" s="30">
        <f>+'[1]Cost Summary Review'!AC12</f>
        <v>33333.333333333336</v>
      </c>
      <c r="V25" s="30">
        <f>+'[1]Cost Summary Review'!AD12</f>
        <v>33333.333333333336</v>
      </c>
      <c r="W25" s="30">
        <f>+'[1]Cost Summary Review'!AE12</f>
        <v>33333.333333333336</v>
      </c>
      <c r="X25" s="30">
        <f>+'[1]Cost Summary Review'!AF12</f>
        <v>33333.333333333336</v>
      </c>
      <c r="Y25" s="30"/>
      <c r="Z25" s="32">
        <f>+SUM(M25:X25)/$BX$1</f>
        <v>399.99999999999994</v>
      </c>
      <c r="AA25" s="26">
        <f>+(Z25-K25)/K25</f>
        <v>-0.9990212175564207</v>
      </c>
      <c r="AB25" s="30">
        <f>+'[1]Cost Summary Review'!AJ12</f>
        <v>33333.333333333336</v>
      </c>
      <c r="AC25" s="30">
        <f>+'[1]Cost Summary Review'!AK12</f>
        <v>33333.333333333336</v>
      </c>
      <c r="AD25" s="30">
        <f>+'[1]Cost Summary Review'!AL12</f>
        <v>33333.333333333336</v>
      </c>
      <c r="AE25" s="30">
        <f>+'[1]Cost Summary Review'!AM12</f>
        <v>33333.333333333336</v>
      </c>
      <c r="AF25" s="30">
        <f>+'[1]Cost Summary Review'!AN12</f>
        <v>33333.333333333336</v>
      </c>
      <c r="AG25" s="30">
        <f>+'[1]Cost Summary Review'!AO12</f>
        <v>33333.333333333336</v>
      </c>
      <c r="AH25" s="30">
        <f>+'[1]Cost Summary Review'!AP12</f>
        <v>33333.333333333336</v>
      </c>
      <c r="AI25" s="30">
        <f>+'[1]Cost Summary Review'!AQ12</f>
        <v>33333.333333333336</v>
      </c>
      <c r="AJ25" s="30">
        <f>+'[1]Cost Summary Review'!AR12</f>
        <v>33333.333333333336</v>
      </c>
      <c r="AK25" s="30">
        <f>+'[1]Cost Summary Review'!AS12</f>
        <v>33333.333333333336</v>
      </c>
      <c r="AL25" s="30">
        <f>+'[1]Cost Summary Review'!AT12</f>
        <v>33333.333333333336</v>
      </c>
      <c r="AM25" s="30">
        <f>+'[1]Cost Summary Review'!AU12</f>
        <v>33333.333333333336</v>
      </c>
      <c r="AN25" s="30"/>
      <c r="AO25" s="32">
        <f>+SUM(AB25:AM25)</f>
        <v>399999.99999999994</v>
      </c>
      <c r="AP25" s="30"/>
      <c r="AQ25" s="30">
        <f>+'[1]Cost Summary Review'!AY12</f>
        <v>37500</v>
      </c>
      <c r="AR25" s="30">
        <f>+'[1]Cost Summary Review'!AZ12</f>
        <v>37500</v>
      </c>
      <c r="AS25" s="30">
        <f>+'[1]Cost Summary Review'!BA12</f>
        <v>37500</v>
      </c>
      <c r="AT25" s="30">
        <f>+'[1]Cost Summary Review'!BB12</f>
        <v>37500</v>
      </c>
      <c r="AU25" s="30">
        <f>+'[1]Cost Summary Review'!BC12</f>
        <v>37500</v>
      </c>
      <c r="AV25" s="30">
        <f>+'[1]Cost Summary Review'!BD12</f>
        <v>37500</v>
      </c>
      <c r="AW25" s="30">
        <f>+'[1]Cost Summary Review'!BE12</f>
        <v>37500</v>
      </c>
      <c r="AX25" s="30">
        <f>+'[1]Cost Summary Review'!BF12</f>
        <v>37500</v>
      </c>
      <c r="AY25" s="30">
        <f>+'[1]Cost Summary Review'!BG12</f>
        <v>37500</v>
      </c>
      <c r="AZ25" s="30">
        <f>+'[1]Cost Summary Review'!BH12</f>
        <v>37500</v>
      </c>
      <c r="BA25" s="30">
        <f>+'[1]Cost Summary Review'!BI12</f>
        <v>37500</v>
      </c>
      <c r="BB25" s="30">
        <f>+'[1]Cost Summary Review'!BJ12</f>
        <v>37500</v>
      </c>
      <c r="BC25" s="30"/>
      <c r="BD25" s="34">
        <f>+SUM(AQ25:BB25)</f>
        <v>450000</v>
      </c>
      <c r="BE25" s="35"/>
      <c r="BF25" s="35">
        <f>+'[1]Cost Summary Review'!BN12</f>
        <v>41666.666666666664</v>
      </c>
      <c r="BG25" s="35">
        <f>+'[1]Cost Summary Review'!BO12</f>
        <v>41666.666666666664</v>
      </c>
      <c r="BH25" s="35">
        <f>+'[1]Cost Summary Review'!BP12</f>
        <v>41666.666666666664</v>
      </c>
      <c r="BI25" s="35">
        <f>+'[1]Cost Summary Review'!BQ12</f>
        <v>41666.666666666664</v>
      </c>
      <c r="BJ25" s="35">
        <f>+'[1]Cost Summary Review'!BR12</f>
        <v>41666.666666666664</v>
      </c>
      <c r="BK25" s="35">
        <f>+'[1]Cost Summary Review'!BS12</f>
        <v>41666.666666666664</v>
      </c>
      <c r="BL25" s="35">
        <f>+'[1]Cost Summary Review'!BT12</f>
        <v>41666.666666666664</v>
      </c>
      <c r="BM25" s="35">
        <f>+'[1]Cost Summary Review'!BU12</f>
        <v>41666.666666666664</v>
      </c>
      <c r="BN25" s="35">
        <f>+'[1]Cost Summary Review'!BV12</f>
        <v>41666.666666666664</v>
      </c>
      <c r="BO25" s="35">
        <f>+'[1]Cost Summary Review'!BW12</f>
        <v>41666.666666666664</v>
      </c>
      <c r="BP25" s="35">
        <f>+'[1]Cost Summary Review'!BX12</f>
        <v>41666.666666666664</v>
      </c>
      <c r="BQ25" s="35">
        <f>+'[1]Cost Summary Review'!BY12</f>
        <v>41666.666666666664</v>
      </c>
      <c r="BR25" s="35"/>
      <c r="BS25" s="34">
        <f>+SUM(BF25:BQ25)</f>
        <v>500000.00000000006</v>
      </c>
      <c r="BT25" s="30"/>
      <c r="BU25" s="30"/>
      <c r="BV25" s="29">
        <f t="shared" si="5"/>
        <v>-408271</v>
      </c>
      <c r="BW25" s="11"/>
      <c r="BX25" s="11"/>
      <c r="BY25" s="11"/>
      <c r="BZ25" s="31">
        <v>314410</v>
      </c>
      <c r="CA25" s="31">
        <v>59292</v>
      </c>
      <c r="CB25" s="31">
        <v>19300</v>
      </c>
      <c r="CC25" s="31">
        <v>15669</v>
      </c>
      <c r="CD25" s="30"/>
      <c r="CE25" s="32">
        <f>+SUM(BZ25:CC25)</f>
        <v>408671</v>
      </c>
      <c r="CF25" s="31">
        <v>314410</v>
      </c>
      <c r="CG25" s="31">
        <v>59292</v>
      </c>
      <c r="CH25" s="31">
        <v>19300</v>
      </c>
      <c r="CI25" s="31">
        <v>15669</v>
      </c>
      <c r="CJ25" s="30"/>
      <c r="CK25" s="32">
        <f>+SUM(CF25:CI25)</f>
        <v>408671</v>
      </c>
    </row>
    <row r="26" spans="1:89">
      <c r="A26" s="36"/>
      <c r="B26" s="21"/>
      <c r="C26" s="21"/>
      <c r="D26" s="21"/>
      <c r="E26" s="16"/>
      <c r="F26" s="31"/>
      <c r="G26" s="30"/>
      <c r="H26" s="30"/>
      <c r="I26" s="30"/>
      <c r="J26" s="30"/>
      <c r="K26" s="32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2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2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4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4"/>
      <c r="BT26" s="30"/>
      <c r="BU26" s="30"/>
      <c r="BV26" s="29">
        <f t="shared" si="5"/>
        <v>0</v>
      </c>
      <c r="BW26" s="11"/>
      <c r="BX26" s="11"/>
      <c r="BY26" s="11"/>
      <c r="BZ26" s="31"/>
      <c r="CA26" s="30"/>
      <c r="CB26" s="30"/>
      <c r="CC26" s="30"/>
      <c r="CD26" s="30"/>
      <c r="CE26" s="32"/>
      <c r="CF26" s="31"/>
      <c r="CG26" s="30"/>
      <c r="CH26" s="30"/>
      <c r="CI26" s="30"/>
      <c r="CJ26" s="30"/>
      <c r="CK26" s="32"/>
    </row>
    <row r="27" spans="1:89">
      <c r="A27" s="36"/>
      <c r="B27" s="21" t="s">
        <v>21</v>
      </c>
      <c r="C27" s="21"/>
      <c r="D27" s="37"/>
      <c r="E27" s="16"/>
      <c r="F27" s="31">
        <v>842843</v>
      </c>
      <c r="G27" s="31">
        <v>110000</v>
      </c>
      <c r="H27" s="31">
        <v>141000</v>
      </c>
      <c r="I27" s="31">
        <v>175000</v>
      </c>
      <c r="J27" s="30"/>
      <c r="K27" s="32">
        <f>+SUM(F27:I27)</f>
        <v>1268843</v>
      </c>
      <c r="L27" s="33"/>
      <c r="M27" s="30">
        <f>+'[1]Cost Summary Review'!U13</f>
        <v>101416.66666666667</v>
      </c>
      <c r="N27" s="30">
        <f>+'[1]Cost Summary Review'!V13</f>
        <v>101416.66666666667</v>
      </c>
      <c r="O27" s="30">
        <f>+'[1]Cost Summary Review'!W13</f>
        <v>91966.666666666672</v>
      </c>
      <c r="P27" s="30">
        <f>+'[1]Cost Summary Review'!X13</f>
        <v>98266.666666666672</v>
      </c>
      <c r="Q27" s="30">
        <f>+'[1]Cost Summary Review'!Y13</f>
        <v>95116.666666666672</v>
      </c>
      <c r="R27" s="30">
        <f>+'[1]Cost Summary Review'!Z13</f>
        <v>118516.66666666667</v>
      </c>
      <c r="S27" s="30">
        <f>+'[1]Cost Summary Review'!AA13</f>
        <v>118516.66666666667</v>
      </c>
      <c r="T27" s="30">
        <f>+'[1]Cost Summary Review'!AB13</f>
        <v>141916.66666666669</v>
      </c>
      <c r="U27" s="30">
        <f>+'[1]Cost Summary Review'!AC13</f>
        <v>121666.66666666667</v>
      </c>
      <c r="V27" s="30">
        <f>+'[1]Cost Summary Review'!AD13</f>
        <v>121666.66666666667</v>
      </c>
      <c r="W27" s="30">
        <f>+'[1]Cost Summary Review'!AE13</f>
        <v>121666.66666666667</v>
      </c>
      <c r="X27" s="30">
        <f>+'[1]Cost Summary Review'!AF13</f>
        <v>124816.66666666667</v>
      </c>
      <c r="Y27" s="30"/>
      <c r="Z27" s="32">
        <f>+SUM(M27:X27)/$BX$1</f>
        <v>1356.95</v>
      </c>
      <c r="AA27" s="26">
        <f>+(Z27-K27)/K27</f>
        <v>-0.99893056114901535</v>
      </c>
      <c r="AB27" s="30">
        <f>+'[1]Cost Summary Review'!AJ13</f>
        <v>171281.25</v>
      </c>
      <c r="AC27" s="30">
        <f>+'[1]Cost Summary Review'!AK13</f>
        <v>194681.25</v>
      </c>
      <c r="AD27" s="30">
        <f>+'[1]Cost Summary Review'!AL13</f>
        <v>168131.25</v>
      </c>
      <c r="AE27" s="30">
        <f>+'[1]Cost Summary Review'!AM13</f>
        <v>188381.25</v>
      </c>
      <c r="AF27" s="30">
        <f>+'[1]Cost Summary Review'!AN13</f>
        <v>168131.25</v>
      </c>
      <c r="AG27" s="30">
        <f>+'[1]Cost Summary Review'!AO13</f>
        <v>188381.25</v>
      </c>
      <c r="AH27" s="30">
        <f>+'[1]Cost Summary Review'!AP13</f>
        <v>168131.25</v>
      </c>
      <c r="AI27" s="30">
        <f>+'[1]Cost Summary Review'!AQ13</f>
        <v>191531.25</v>
      </c>
      <c r="AJ27" s="30">
        <f>+'[1]Cost Summary Review'!AR13</f>
        <v>188381.25</v>
      </c>
      <c r="AK27" s="30">
        <f>+'[1]Cost Summary Review'!AS13</f>
        <v>168131.25</v>
      </c>
      <c r="AL27" s="30">
        <f>+'[1]Cost Summary Review'!AT13</f>
        <v>191531.25</v>
      </c>
      <c r="AM27" s="30">
        <f>+'[1]Cost Summary Review'!AU13</f>
        <v>171281.25</v>
      </c>
      <c r="AN27" s="30"/>
      <c r="AO27" s="32">
        <f>+SUM(AB27:AM27)</f>
        <v>2157975</v>
      </c>
      <c r="AP27" s="30"/>
      <c r="AQ27" s="30">
        <f>+'[1]Cost Summary Review'!AY13</f>
        <v>217868.75</v>
      </c>
      <c r="AR27" s="30">
        <f>+'[1]Cost Summary Review'!AZ13</f>
        <v>195818.75</v>
      </c>
      <c r="AS27" s="30">
        <f>+'[1]Cost Summary Review'!BA13</f>
        <v>194468.75</v>
      </c>
      <c r="AT27" s="30">
        <f>+'[1]Cost Summary Review'!BB13</f>
        <v>221018.75</v>
      </c>
      <c r="AU27" s="30">
        <f>+'[1]Cost Summary Review'!BC13</f>
        <v>216068.75</v>
      </c>
      <c r="AV27" s="30">
        <f>+'[1]Cost Summary Review'!BD13</f>
        <v>221018.75</v>
      </c>
      <c r="AW27" s="30">
        <f>+'[1]Cost Summary Review'!BE13</f>
        <v>200768.75</v>
      </c>
      <c r="AX27" s="30">
        <f>+'[1]Cost Summary Review'!BF13</f>
        <v>195818.75</v>
      </c>
      <c r="AY27" s="30">
        <f>+'[1]Cost Summary Review'!BG13</f>
        <v>227318.75</v>
      </c>
      <c r="AZ27" s="30">
        <f>+'[1]Cost Summary Review'!BH13</f>
        <v>207068.75</v>
      </c>
      <c r="BA27" s="30">
        <f>+'[1]Cost Summary Review'!BI13</f>
        <v>210218.75</v>
      </c>
      <c r="BB27" s="30">
        <f>+'[1]Cost Summary Review'!BJ13</f>
        <v>239918.75</v>
      </c>
      <c r="BC27" s="30"/>
      <c r="BD27" s="34">
        <f>+SUM(AQ27:BB27)</f>
        <v>2547375</v>
      </c>
      <c r="BE27" s="35"/>
      <c r="BF27" s="35">
        <f>+'[1]Cost Summary Review'!BN13</f>
        <v>242289.0625</v>
      </c>
      <c r="BG27" s="35">
        <f>+'[1]Cost Summary Review'!BO13</f>
        <v>222039.0625</v>
      </c>
      <c r="BH27" s="35">
        <f>+'[1]Cost Summary Review'!BP13</f>
        <v>218889.0625</v>
      </c>
      <c r="BI27" s="35">
        <f>+'[1]Cost Summary Review'!BQ13</f>
        <v>245439.0625</v>
      </c>
      <c r="BJ27" s="35">
        <f>+'[1]Cost Summary Review'!BR13</f>
        <v>245439.0625</v>
      </c>
      <c r="BK27" s="35">
        <f>+'[1]Cost Summary Review'!BS13</f>
        <v>250389.0625</v>
      </c>
      <c r="BL27" s="35">
        <f>+'[1]Cost Summary Review'!BT13</f>
        <v>222039.0625</v>
      </c>
      <c r="BM27" s="35">
        <f>+'[1]Cost Summary Review'!BU13</f>
        <v>225189.0625</v>
      </c>
      <c r="BN27" s="35">
        <f>+'[1]Cost Summary Review'!BV13</f>
        <v>250389.0625</v>
      </c>
      <c r="BO27" s="35">
        <f>+'[1]Cost Summary Review'!BW13</f>
        <v>225189.0625</v>
      </c>
      <c r="BP27" s="35">
        <f>+'[1]Cost Summary Review'!BX13</f>
        <v>234639.0625</v>
      </c>
      <c r="BQ27" s="35">
        <f>+'[1]Cost Summary Review'!BY13</f>
        <v>254889.0625</v>
      </c>
      <c r="BR27" s="35"/>
      <c r="BS27" s="34">
        <f>+SUM(BF27:BQ27)</f>
        <v>2836818.75</v>
      </c>
      <c r="BT27" s="30"/>
      <c r="BU27" s="30"/>
      <c r="BV27" s="29">
        <f t="shared" si="5"/>
        <v>-1267486.05</v>
      </c>
      <c r="BW27" s="11"/>
      <c r="BX27" s="11"/>
      <c r="BY27" s="11"/>
      <c r="BZ27" s="31">
        <v>842843</v>
      </c>
      <c r="CA27" s="31">
        <v>110000</v>
      </c>
      <c r="CB27" s="31">
        <v>141000</v>
      </c>
      <c r="CC27" s="31">
        <v>175000</v>
      </c>
      <c r="CD27" s="30"/>
      <c r="CE27" s="32">
        <f>+SUM(BZ27:CC27)</f>
        <v>1268843</v>
      </c>
      <c r="CF27" s="31">
        <v>842843</v>
      </c>
      <c r="CG27" s="31">
        <v>110000</v>
      </c>
      <c r="CH27" s="31">
        <v>141000</v>
      </c>
      <c r="CI27" s="31">
        <v>175000</v>
      </c>
      <c r="CJ27" s="30"/>
      <c r="CK27" s="32">
        <f>+SUM(CF27:CI27)</f>
        <v>1268843</v>
      </c>
    </row>
    <row r="28" spans="1:89">
      <c r="A28" s="36"/>
      <c r="B28" s="36"/>
      <c r="C28" s="36"/>
      <c r="D28" s="36"/>
      <c r="E28" s="20"/>
      <c r="F28" s="35"/>
      <c r="G28" s="35"/>
      <c r="H28" s="35"/>
      <c r="I28" s="35"/>
      <c r="J28" s="35"/>
      <c r="K28" s="34"/>
      <c r="L28" s="33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4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4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4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4"/>
      <c r="BT28" s="35"/>
      <c r="BU28" s="35"/>
      <c r="BV28" s="29">
        <f t="shared" si="5"/>
        <v>0</v>
      </c>
      <c r="BW28" s="11"/>
      <c r="BX28" s="11"/>
      <c r="BY28" s="11"/>
      <c r="BZ28" s="35"/>
      <c r="CA28" s="35"/>
      <c r="CB28" s="35"/>
      <c r="CC28" s="35"/>
      <c r="CD28" s="35"/>
      <c r="CE28" s="34"/>
      <c r="CF28" s="35"/>
      <c r="CG28" s="35"/>
      <c r="CH28" s="35"/>
      <c r="CI28" s="35"/>
      <c r="CJ28" s="35"/>
      <c r="CK28" s="34"/>
    </row>
    <row r="29" spans="1:89">
      <c r="A29" s="36"/>
      <c r="B29" s="44" t="s">
        <v>22</v>
      </c>
      <c r="C29" s="44"/>
      <c r="D29" s="44"/>
      <c r="E29" s="45"/>
      <c r="F29" s="46">
        <f t="shared" ref="F29:AM29" si="20">+F3-F7-F11-F13-F21-F23-F25-F27</f>
        <v>-426444</v>
      </c>
      <c r="G29" s="46">
        <f t="shared" si="20"/>
        <v>-675809.07000000007</v>
      </c>
      <c r="H29" s="46">
        <f t="shared" si="20"/>
        <v>-536300</v>
      </c>
      <c r="I29" s="46">
        <f t="shared" si="20"/>
        <v>-640669</v>
      </c>
      <c r="J29" s="46"/>
      <c r="K29" s="47">
        <f>+K3-K7-K11-K13-K21-K23-K25-K27</f>
        <v>-2279222.0699999998</v>
      </c>
      <c r="L29" s="48"/>
      <c r="M29" s="46">
        <f t="shared" si="20"/>
        <v>231058.20569653343</v>
      </c>
      <c r="N29" s="46">
        <f t="shared" si="20"/>
        <v>171058.20569653343</v>
      </c>
      <c r="O29" s="46">
        <f t="shared" si="20"/>
        <v>38908.20569653339</v>
      </c>
      <c r="P29" s="46">
        <f t="shared" si="20"/>
        <v>107008.20569653342</v>
      </c>
      <c r="Q29" s="46">
        <f t="shared" si="20"/>
        <v>93774.1719541333</v>
      </c>
      <c r="R29" s="46">
        <f t="shared" si="20"/>
        <v>495390.13821173325</v>
      </c>
      <c r="S29" s="46">
        <f t="shared" si="20"/>
        <v>555390.13821173331</v>
      </c>
      <c r="T29" s="46">
        <f t="shared" si="20"/>
        <v>966190.1382117332</v>
      </c>
      <c r="U29" s="46">
        <f t="shared" si="20"/>
        <v>559440.13821173331</v>
      </c>
      <c r="V29" s="46">
        <f t="shared" si="20"/>
        <v>559440.13821173331</v>
      </c>
      <c r="W29" s="46">
        <f t="shared" si="20"/>
        <v>619440.13821173331</v>
      </c>
      <c r="X29" s="46">
        <f t="shared" si="20"/>
        <v>623490.13821173331</v>
      </c>
      <c r="Y29" s="46"/>
      <c r="Z29" s="47">
        <f>+Z3-Z7-Z11-Z13-Z21-Z23-Z25-Z27</f>
        <v>5020.5879622224029</v>
      </c>
      <c r="AA29" s="49">
        <f>+(Z29-K29)/K29</f>
        <v>-1.0022027638413584</v>
      </c>
      <c r="AB29" s="46">
        <f t="shared" si="20"/>
        <v>1167830.4992492399</v>
      </c>
      <c r="AC29" s="46">
        <f t="shared" si="20"/>
        <v>2141152.5207935865</v>
      </c>
      <c r="AD29" s="46">
        <f t="shared" si="20"/>
        <v>1043780.4992492399</v>
      </c>
      <c r="AE29" s="46">
        <f t="shared" si="20"/>
        <v>2013052.5207935865</v>
      </c>
      <c r="AF29" s="46">
        <f t="shared" si="20"/>
        <v>1022747.6033761599</v>
      </c>
      <c r="AG29" s="46">
        <f t="shared" si="20"/>
        <v>1992019.6249205065</v>
      </c>
      <c r="AH29" s="46">
        <f t="shared" si="20"/>
        <v>1022747.6033761599</v>
      </c>
      <c r="AI29" s="46">
        <f t="shared" si="20"/>
        <v>2056069.6249205065</v>
      </c>
      <c r="AJ29" s="46">
        <f t="shared" si="20"/>
        <v>1399464.7075030799</v>
      </c>
      <c r="AK29" s="46">
        <f t="shared" si="20"/>
        <v>1573236.7290474267</v>
      </c>
      <c r="AL29" s="46">
        <f t="shared" si="20"/>
        <v>1523514.7075030799</v>
      </c>
      <c r="AM29" s="46">
        <f t="shared" si="20"/>
        <v>1697286.7290474267</v>
      </c>
      <c r="AN29" s="46"/>
      <c r="AO29" s="47">
        <f>+AO3-AO7-AO11-AO13-AO21-AO23-AO25-AO27</f>
        <v>18652903.36978</v>
      </c>
      <c r="AP29" s="46"/>
      <c r="AQ29" s="46" t="e">
        <f t="shared" ref="AQ29:BB29" si="21">+AQ3-AQ7-AQ11-AQ13-AQ21-AQ23-AQ25-AQ27</f>
        <v>#REF!</v>
      </c>
      <c r="AR29" s="46" t="e">
        <f t="shared" si="21"/>
        <v>#REF!</v>
      </c>
      <c r="AS29" s="46" t="e">
        <f t="shared" si="21"/>
        <v>#REF!</v>
      </c>
      <c r="AT29" s="46" t="e">
        <f t="shared" si="21"/>
        <v>#REF!</v>
      </c>
      <c r="AU29" s="46" t="e">
        <f t="shared" si="21"/>
        <v>#REF!</v>
      </c>
      <c r="AV29" s="46" t="e">
        <f t="shared" si="21"/>
        <v>#REF!</v>
      </c>
      <c r="AW29" s="46" t="e">
        <f t="shared" si="21"/>
        <v>#REF!</v>
      </c>
      <c r="AX29" s="46" t="e">
        <f t="shared" si="21"/>
        <v>#REF!</v>
      </c>
      <c r="AY29" s="46" t="e">
        <f t="shared" si="21"/>
        <v>#REF!</v>
      </c>
      <c r="AZ29" s="46" t="e">
        <f t="shared" si="21"/>
        <v>#REF!</v>
      </c>
      <c r="BA29" s="46" t="e">
        <f t="shared" si="21"/>
        <v>#REF!</v>
      </c>
      <c r="BB29" s="46" t="e">
        <f t="shared" si="21"/>
        <v>#REF!</v>
      </c>
      <c r="BC29" s="46"/>
      <c r="BD29" s="50" t="e">
        <f>+BD3-BD7-BD11-BD13-BD21-BD23-BD25-BD27</f>
        <v>#REF!</v>
      </c>
      <c r="BE29" s="51"/>
      <c r="BF29" s="51" t="e">
        <f t="shared" ref="BF29:BQ29" si="22">+BF3-BF7-BF11-BF13-BF21-BF23-BF25-BF27</f>
        <v>#REF!</v>
      </c>
      <c r="BG29" s="51" t="e">
        <f t="shared" si="22"/>
        <v>#REF!</v>
      </c>
      <c r="BH29" s="51" t="e">
        <f t="shared" si="22"/>
        <v>#REF!</v>
      </c>
      <c r="BI29" s="51" t="e">
        <f t="shared" si="22"/>
        <v>#REF!</v>
      </c>
      <c r="BJ29" s="51" t="e">
        <f t="shared" si="22"/>
        <v>#REF!</v>
      </c>
      <c r="BK29" s="51" t="e">
        <f t="shared" si="22"/>
        <v>#REF!</v>
      </c>
      <c r="BL29" s="51" t="e">
        <f t="shared" si="22"/>
        <v>#REF!</v>
      </c>
      <c r="BM29" s="51" t="e">
        <f t="shared" si="22"/>
        <v>#REF!</v>
      </c>
      <c r="BN29" s="51" t="e">
        <f t="shared" si="22"/>
        <v>#REF!</v>
      </c>
      <c r="BO29" s="51" t="e">
        <f t="shared" si="22"/>
        <v>#REF!</v>
      </c>
      <c r="BP29" s="51" t="e">
        <f t="shared" si="22"/>
        <v>#REF!</v>
      </c>
      <c r="BQ29" s="51" t="e">
        <f t="shared" si="22"/>
        <v>#REF!</v>
      </c>
      <c r="BR29" s="51"/>
      <c r="BS29" s="50" t="e">
        <f>+BS3-BS7-BS11-BS13-BS21-BS23-BS25-BS27</f>
        <v>#REF!</v>
      </c>
      <c r="BT29" s="23"/>
      <c r="BU29" s="23"/>
      <c r="BV29" s="29">
        <f>+Z29-K29</f>
        <v>2284242.6579622221</v>
      </c>
      <c r="BW29" s="11"/>
      <c r="BX29" s="11"/>
      <c r="BY29" s="11"/>
      <c r="BZ29" s="46">
        <f t="shared" ref="BZ29:CC29" si="23">+BZ3-BZ7-BZ11-BZ13-BZ21-BZ23-BZ25-BZ27</f>
        <v>-463335</v>
      </c>
      <c r="CA29" s="46">
        <f t="shared" si="23"/>
        <v>-158778.99</v>
      </c>
      <c r="CB29" s="46">
        <f t="shared" si="23"/>
        <v>662931</v>
      </c>
      <c r="CC29" s="46">
        <f t="shared" si="23"/>
        <v>-640669</v>
      </c>
      <c r="CD29" s="46"/>
      <c r="CE29" s="47">
        <f>+CE3-CE7-CE11-CE13-CE21-CE23-CE25-CE27</f>
        <v>-599851.98999999976</v>
      </c>
      <c r="CF29" s="46">
        <f t="shared" ref="CF29:CK29" si="24">+CF3-CF7-CF11-CF13-CF21-CF23-CF25-CF27</f>
        <v>-463335</v>
      </c>
      <c r="CG29" s="46">
        <f t="shared" si="24"/>
        <v>-158778.99</v>
      </c>
      <c r="CH29" s="46">
        <f t="shared" si="24"/>
        <v>662931</v>
      </c>
      <c r="CI29" s="46">
        <f t="shared" si="24"/>
        <v>419331</v>
      </c>
      <c r="CJ29" s="46"/>
      <c r="CK29" s="47">
        <f>+CK3-CK7-CK11-CK13-CK21-CK23-CK25-CK27</f>
        <v>460148.01000000024</v>
      </c>
    </row>
    <row r="30" spans="1:89">
      <c r="A30" s="52"/>
      <c r="B30" s="53" t="s">
        <v>23</v>
      </c>
      <c r="C30" s="37"/>
      <c r="D30" s="37"/>
      <c r="E30" s="16"/>
      <c r="F30" s="54">
        <f t="shared" ref="F30:AM30" si="25">+F29/F3</f>
        <v>-0.11189167149014148</v>
      </c>
      <c r="G30" s="65" t="e">
        <f>+G29/G3</f>
        <v>#DIV/0!</v>
      </c>
      <c r="H30" s="54" t="e">
        <f t="shared" si="25"/>
        <v>#DIV/0!</v>
      </c>
      <c r="I30" s="54" t="e">
        <f t="shared" si="25"/>
        <v>#DIV/0!</v>
      </c>
      <c r="J30" s="54"/>
      <c r="K30" s="55">
        <f t="shared" ref="K30" si="26">+K29/K3</f>
        <v>-0.59802920690529171</v>
      </c>
      <c r="L30" s="56"/>
      <c r="M30" s="54">
        <f t="shared" si="25"/>
        <v>0.24321916389108783</v>
      </c>
      <c r="N30" s="54">
        <f t="shared" si="25"/>
        <v>0.18006126915424572</v>
      </c>
      <c r="O30" s="54">
        <f t="shared" si="25"/>
        <v>5.2578656346666745E-2</v>
      </c>
      <c r="P30" s="54">
        <f t="shared" si="25"/>
        <v>0.1216002337460607</v>
      </c>
      <c r="Q30" s="54">
        <f t="shared" si="25"/>
        <v>0.11577058265942383</v>
      </c>
      <c r="R30" s="54">
        <f t="shared" si="25"/>
        <v>0.37247378812912274</v>
      </c>
      <c r="S30" s="54">
        <f t="shared" si="25"/>
        <v>0.41758657008401001</v>
      </c>
      <c r="T30" s="54">
        <f t="shared" si="25"/>
        <v>0.52226493957390985</v>
      </c>
      <c r="U30" s="54">
        <f t="shared" si="25"/>
        <v>0.39960009872266666</v>
      </c>
      <c r="V30" s="54">
        <f t="shared" si="25"/>
        <v>0.39960009872266666</v>
      </c>
      <c r="W30" s="54">
        <f t="shared" si="25"/>
        <v>0.44245724157980953</v>
      </c>
      <c r="X30" s="54">
        <f t="shared" si="25"/>
        <v>0.42414295116444445</v>
      </c>
      <c r="Y30" s="54"/>
      <c r="Z30" s="57">
        <f t="shared" ref="Z30" si="27">+Z29/Z3</f>
        <v>0.34600881889885615</v>
      </c>
      <c r="AA30" s="54"/>
      <c r="AB30" s="54">
        <f t="shared" si="25"/>
        <v>0.55610976154725711</v>
      </c>
      <c r="AC30" s="54">
        <f t="shared" si="25"/>
        <v>0.81723378656243761</v>
      </c>
      <c r="AD30" s="54">
        <f t="shared" si="25"/>
        <v>0.51417758583706397</v>
      </c>
      <c r="AE30" s="54">
        <f t="shared" si="25"/>
        <v>0.81171472612644613</v>
      </c>
      <c r="AF30" s="54">
        <f t="shared" si="25"/>
        <v>0.50381655338727094</v>
      </c>
      <c r="AG30" s="54">
        <f t="shared" si="25"/>
        <v>0.80323371972601065</v>
      </c>
      <c r="AH30" s="54">
        <f t="shared" si="25"/>
        <v>0.50381655338727094</v>
      </c>
      <c r="AI30" s="54">
        <f t="shared" si="25"/>
        <v>0.80630181369431631</v>
      </c>
      <c r="AJ30" s="54">
        <f t="shared" si="25"/>
        <v>0.56430028528349996</v>
      </c>
      <c r="AK30" s="54">
        <f t="shared" si="25"/>
        <v>0.77499346258493929</v>
      </c>
      <c r="AL30" s="54">
        <f t="shared" si="25"/>
        <v>0.59745674804042348</v>
      </c>
      <c r="AM30" s="54">
        <f t="shared" si="25"/>
        <v>0.80823177573686988</v>
      </c>
      <c r="AN30" s="54"/>
      <c r="AO30" s="57">
        <f t="shared" ref="AO30" si="28">+AO29/AO3</f>
        <v>0.67878105421324597</v>
      </c>
      <c r="AP30" s="54"/>
      <c r="AQ30" s="54" t="e">
        <f t="shared" ref="AQ30:BB30" si="29">+AQ29/AQ3</f>
        <v>#REF!</v>
      </c>
      <c r="AR30" s="54" t="e">
        <f t="shared" si="29"/>
        <v>#REF!</v>
      </c>
      <c r="AS30" s="54" t="e">
        <f t="shared" si="29"/>
        <v>#REF!</v>
      </c>
      <c r="AT30" s="54" t="e">
        <f t="shared" si="29"/>
        <v>#REF!</v>
      </c>
      <c r="AU30" s="54" t="e">
        <f t="shared" si="29"/>
        <v>#REF!</v>
      </c>
      <c r="AV30" s="54" t="e">
        <f t="shared" si="29"/>
        <v>#REF!</v>
      </c>
      <c r="AW30" s="54" t="e">
        <f t="shared" si="29"/>
        <v>#REF!</v>
      </c>
      <c r="AX30" s="54" t="e">
        <f t="shared" si="29"/>
        <v>#REF!</v>
      </c>
      <c r="AY30" s="54" t="e">
        <f t="shared" si="29"/>
        <v>#REF!</v>
      </c>
      <c r="AZ30" s="54" t="e">
        <f t="shared" si="29"/>
        <v>#REF!</v>
      </c>
      <c r="BA30" s="54" t="e">
        <f t="shared" si="29"/>
        <v>#REF!</v>
      </c>
      <c r="BB30" s="54" t="e">
        <f t="shared" si="29"/>
        <v>#REF!</v>
      </c>
      <c r="BC30" s="54"/>
      <c r="BD30" s="58" t="e">
        <f t="shared" ref="BD30" si="30">+BD29/BD3</f>
        <v>#REF!</v>
      </c>
      <c r="BE30" s="59"/>
      <c r="BF30" s="59" t="e">
        <f t="shared" ref="BF30:BQ30" si="31">+BF29/BF3</f>
        <v>#REF!</v>
      </c>
      <c r="BG30" s="59" t="e">
        <f t="shared" si="31"/>
        <v>#REF!</v>
      </c>
      <c r="BH30" s="59" t="e">
        <f t="shared" si="31"/>
        <v>#REF!</v>
      </c>
      <c r="BI30" s="59" t="e">
        <f t="shared" si="31"/>
        <v>#REF!</v>
      </c>
      <c r="BJ30" s="59" t="e">
        <f t="shared" si="31"/>
        <v>#REF!</v>
      </c>
      <c r="BK30" s="59" t="e">
        <f t="shared" si="31"/>
        <v>#REF!</v>
      </c>
      <c r="BL30" s="59" t="e">
        <f t="shared" si="31"/>
        <v>#REF!</v>
      </c>
      <c r="BM30" s="59" t="e">
        <f t="shared" si="31"/>
        <v>#REF!</v>
      </c>
      <c r="BN30" s="59" t="e">
        <f t="shared" si="31"/>
        <v>#REF!</v>
      </c>
      <c r="BO30" s="59" t="e">
        <f t="shared" si="31"/>
        <v>#REF!</v>
      </c>
      <c r="BP30" s="59" t="e">
        <f t="shared" si="31"/>
        <v>#REF!</v>
      </c>
      <c r="BQ30" s="59" t="e">
        <f t="shared" si="31"/>
        <v>#REF!</v>
      </c>
      <c r="BR30" s="59"/>
      <c r="BS30" s="58" t="e">
        <f t="shared" ref="BS30" si="32">+BS29/BS3</f>
        <v>#REF!</v>
      </c>
      <c r="BT30" s="54"/>
      <c r="BU30" s="54"/>
      <c r="BV30" s="60">
        <f>+BV29/BV3</f>
        <v>-0.60163706332274403</v>
      </c>
      <c r="BW30" s="11"/>
      <c r="BX30" s="11"/>
      <c r="BY30" s="11"/>
      <c r="BZ30" s="54">
        <f t="shared" ref="BZ30:CC30" si="33">+BZ29/BZ3</f>
        <v>-0.12275950360474479</v>
      </c>
      <c r="CA30" s="54">
        <f t="shared" si="33"/>
        <v>-0.30709821480378313</v>
      </c>
      <c r="CB30" s="54">
        <f t="shared" si="33"/>
        <v>0.55279675058433275</v>
      </c>
      <c r="CC30" s="54" t="e">
        <f t="shared" si="33"/>
        <v>#DIV/0!</v>
      </c>
      <c r="CD30" s="54"/>
      <c r="CE30" s="55">
        <f t="shared" ref="CE30" si="34">+CE29/CE3</f>
        <v>-0.10925087677248642</v>
      </c>
      <c r="CF30" s="54">
        <f t="shared" ref="CE30:CI30" si="35">+CF29/CF3</f>
        <v>-0.12275950360474479</v>
      </c>
      <c r="CG30" s="54">
        <f t="shared" si="35"/>
        <v>-0.30709821480378313</v>
      </c>
      <c r="CH30" s="54">
        <f t="shared" si="35"/>
        <v>0.55279675058433275</v>
      </c>
      <c r="CI30" s="54">
        <f t="shared" si="35"/>
        <v>0.39559528301886793</v>
      </c>
      <c r="CJ30" s="54"/>
      <c r="CK30" s="55">
        <f t="shared" ref="CK30" si="36">+CK29/CK3</f>
        <v>7.0245255695973771E-2</v>
      </c>
    </row>
    <row r="31" spans="1:89">
      <c r="A31" s="36"/>
      <c r="B31" s="36"/>
      <c r="C31" s="36"/>
      <c r="D31" s="36"/>
      <c r="E31" s="20"/>
      <c r="F31" s="35"/>
      <c r="G31" s="35"/>
      <c r="H31" s="35"/>
      <c r="I31" s="35"/>
      <c r="J31" s="35"/>
      <c r="K31" s="34"/>
      <c r="L31" s="33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4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4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4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4"/>
      <c r="BT31" s="35"/>
      <c r="BU31" s="35"/>
      <c r="BV31" s="11"/>
      <c r="BW31" s="11"/>
      <c r="BX31" s="11"/>
      <c r="BY31" s="11"/>
      <c r="BZ31" s="35"/>
      <c r="CA31" s="35"/>
      <c r="CB31" s="35"/>
      <c r="CC31" s="35"/>
      <c r="CD31" s="35"/>
      <c r="CE31" s="34"/>
      <c r="CF31" s="35"/>
      <c r="CG31" s="35"/>
      <c r="CH31" s="35"/>
      <c r="CI31" s="35"/>
      <c r="CJ31" s="35"/>
      <c r="CK31" s="34"/>
    </row>
    <row r="32" spans="1:89">
      <c r="A32" s="36"/>
      <c r="B32" s="21" t="s">
        <v>24</v>
      </c>
      <c r="C32" s="21"/>
      <c r="D32" s="21"/>
      <c r="E32" s="16"/>
      <c r="F32" s="31">
        <v>255767</v>
      </c>
      <c r="G32" s="30">
        <f>+'[1]Capex, Amort, Depr'!$K$48+'[1]Capex, Amort, Depr'!$K$57</f>
        <v>30386.630816666664</v>
      </c>
      <c r="H32" s="30">
        <f>+'[1]Capex, Amort, Depr'!$K$48+'[1]Capex, Amort, Depr'!$K$57</f>
        <v>30386.630816666664</v>
      </c>
      <c r="I32" s="30">
        <f>+'[1]Capex, Amort, Depr'!$K$48+'[1]Capex, Amort, Depr'!$K$57</f>
        <v>30386.630816666664</v>
      </c>
      <c r="J32" s="30"/>
      <c r="K32" s="32">
        <f>+SUM(F32:I32)</f>
        <v>346926.89244999993</v>
      </c>
      <c r="L32" s="33"/>
      <c r="M32" s="30">
        <f>+'[1]Capex, Amort, Depr'!$L$48+'[1]Capex, Amort, Depr'!$L$57</f>
        <v>24091.071233333332</v>
      </c>
      <c r="N32" s="30">
        <f>+'[1]Capex, Amort, Depr'!$L$48+'[1]Capex, Amort, Depr'!$L$57</f>
        <v>24091.071233333332</v>
      </c>
      <c r="O32" s="30">
        <f>+'[1]Capex, Amort, Depr'!$L$48+'[1]Capex, Amort, Depr'!$L$57</f>
        <v>24091.071233333332</v>
      </c>
      <c r="P32" s="30">
        <f>+'[1]Capex, Amort, Depr'!$L$48+'[1]Capex, Amort, Depr'!$L$57</f>
        <v>24091.071233333332</v>
      </c>
      <c r="Q32" s="30">
        <f>+'[1]Capex, Amort, Depr'!$L$48+'[1]Capex, Amort, Depr'!$L$57</f>
        <v>24091.071233333332</v>
      </c>
      <c r="R32" s="30">
        <f>+'[1]Capex, Amort, Depr'!$L$48+'[1]Capex, Amort, Depr'!$L$57</f>
        <v>24091.071233333332</v>
      </c>
      <c r="S32" s="30">
        <f>+'[1]Capex, Amort, Depr'!$L$48+'[1]Capex, Amort, Depr'!$L$57</f>
        <v>24091.071233333332</v>
      </c>
      <c r="T32" s="30">
        <f>+'[1]Capex, Amort, Depr'!$L$48+'[1]Capex, Amort, Depr'!$L$57</f>
        <v>24091.071233333332</v>
      </c>
      <c r="U32" s="30">
        <f>+'[1]Capex, Amort, Depr'!$L$48+'[1]Capex, Amort, Depr'!$L$57</f>
        <v>24091.071233333332</v>
      </c>
      <c r="V32" s="30">
        <f>+'[1]Capex, Amort, Depr'!$L$48+'[1]Capex, Amort, Depr'!$L$57</f>
        <v>24091.071233333332</v>
      </c>
      <c r="W32" s="30">
        <f>+'[1]Capex, Amort, Depr'!$L$48+'[1]Capex, Amort, Depr'!$L$57</f>
        <v>24091.071233333332</v>
      </c>
      <c r="X32" s="30">
        <f>+'[1]Capex, Amort, Depr'!$L$48+'[1]Capex, Amort, Depr'!$L$57</f>
        <v>24091.071233333332</v>
      </c>
      <c r="Y32" s="30"/>
      <c r="Z32" s="32">
        <f>+SUM(M32:X32)/$BX$1</f>
        <v>289.09285479999994</v>
      </c>
      <c r="AA32" s="30"/>
      <c r="AB32" s="30">
        <f>+'[1]Capex, Amort, Depr'!$M$48+'[1]Capex, Amort, Depr'!$M$57</f>
        <v>31111.541816666668</v>
      </c>
      <c r="AC32" s="30">
        <f>+'[1]Capex, Amort, Depr'!$M$48+'[1]Capex, Amort, Depr'!$M$57</f>
        <v>31111.541816666668</v>
      </c>
      <c r="AD32" s="30">
        <f>+'[1]Capex, Amort, Depr'!$M$48+'[1]Capex, Amort, Depr'!$M$57</f>
        <v>31111.541816666668</v>
      </c>
      <c r="AE32" s="30">
        <f>+'[1]Capex, Amort, Depr'!$M$48+'[1]Capex, Amort, Depr'!$M$57</f>
        <v>31111.541816666668</v>
      </c>
      <c r="AF32" s="30">
        <f>+'[1]Capex, Amort, Depr'!$M$48+'[1]Capex, Amort, Depr'!$M$57</f>
        <v>31111.541816666668</v>
      </c>
      <c r="AG32" s="30">
        <f>+'[1]Capex, Amort, Depr'!$M$48+'[1]Capex, Amort, Depr'!$M$57</f>
        <v>31111.541816666668</v>
      </c>
      <c r="AH32" s="30">
        <f>+'[1]Capex, Amort, Depr'!$M$48+'[1]Capex, Amort, Depr'!$M$57</f>
        <v>31111.541816666668</v>
      </c>
      <c r="AI32" s="30">
        <f>+'[1]Capex, Amort, Depr'!$M$48+'[1]Capex, Amort, Depr'!$M$57</f>
        <v>31111.541816666668</v>
      </c>
      <c r="AJ32" s="30">
        <f>+'[1]Capex, Amort, Depr'!$M$48+'[1]Capex, Amort, Depr'!$M$57</f>
        <v>31111.541816666668</v>
      </c>
      <c r="AK32" s="30">
        <f>+'[1]Capex, Amort, Depr'!$M$48+'[1]Capex, Amort, Depr'!$M$57</f>
        <v>31111.541816666668</v>
      </c>
      <c r="AL32" s="30">
        <f>+'[1]Capex, Amort, Depr'!$M$48+'[1]Capex, Amort, Depr'!$M$57</f>
        <v>31111.541816666668</v>
      </c>
      <c r="AM32" s="30">
        <f>+'[1]Capex, Amort, Depr'!$M$48+'[1]Capex, Amort, Depr'!$M$57</f>
        <v>31111.541816666668</v>
      </c>
      <c r="AN32" s="30"/>
      <c r="AO32" s="32">
        <f>+SUM(AB32:AM32)</f>
        <v>373338.50180000003</v>
      </c>
      <c r="AP32" s="30"/>
      <c r="AQ32" s="30">
        <f>+'[1]Capex, Amort, Depr'!$M$48+'[1]Capex, Amort, Depr'!$M$57</f>
        <v>31111.541816666668</v>
      </c>
      <c r="AR32" s="30">
        <f>+'[1]Capex, Amort, Depr'!$M$48+'[1]Capex, Amort, Depr'!$M$57</f>
        <v>31111.541816666668</v>
      </c>
      <c r="AS32" s="30">
        <f>+'[1]Capex, Amort, Depr'!$M$48+'[1]Capex, Amort, Depr'!$M$57</f>
        <v>31111.541816666668</v>
      </c>
      <c r="AT32" s="30">
        <f>+'[1]Capex, Amort, Depr'!$M$48+'[1]Capex, Amort, Depr'!$M$57</f>
        <v>31111.541816666668</v>
      </c>
      <c r="AU32" s="30">
        <f>+'[1]Capex, Amort, Depr'!$M$48+'[1]Capex, Amort, Depr'!$M$57</f>
        <v>31111.541816666668</v>
      </c>
      <c r="AV32" s="30">
        <f>+'[1]Capex, Amort, Depr'!$M$48+'[1]Capex, Amort, Depr'!$M$57</f>
        <v>31111.541816666668</v>
      </c>
      <c r="AW32" s="30">
        <f>+'[1]Capex, Amort, Depr'!$M$48+'[1]Capex, Amort, Depr'!$M$57</f>
        <v>31111.541816666668</v>
      </c>
      <c r="AX32" s="30">
        <f>+'[1]Capex, Amort, Depr'!$M$48+'[1]Capex, Amort, Depr'!$M$57</f>
        <v>31111.541816666668</v>
      </c>
      <c r="AY32" s="30">
        <f>+'[1]Capex, Amort, Depr'!$M$48+'[1]Capex, Amort, Depr'!$M$57</f>
        <v>31111.541816666668</v>
      </c>
      <c r="AZ32" s="30">
        <f>+'[1]Capex, Amort, Depr'!$M$48+'[1]Capex, Amort, Depr'!$M$57</f>
        <v>31111.541816666668</v>
      </c>
      <c r="BA32" s="30">
        <f>+'[1]Capex, Amort, Depr'!$M$48+'[1]Capex, Amort, Depr'!$M$57</f>
        <v>31111.541816666668</v>
      </c>
      <c r="BB32" s="30">
        <f>+'[1]Capex, Amort, Depr'!$M$48+'[1]Capex, Amort, Depr'!$M$57</f>
        <v>31111.541816666668</v>
      </c>
      <c r="BC32" s="30"/>
      <c r="BD32" s="34">
        <f>+SUM(AQ32:BB32)</f>
        <v>373338.50180000003</v>
      </c>
      <c r="BE32" s="35"/>
      <c r="BF32" s="35">
        <f>+'[1]Capex, Amort, Depr'!$N$48+'[1]Capex, Amort, Depr'!$N$57</f>
        <v>30250</v>
      </c>
      <c r="BG32" s="35">
        <f>+'[1]Capex, Amort, Depr'!$N$48+'[1]Capex, Amort, Depr'!$N$57</f>
        <v>30250</v>
      </c>
      <c r="BH32" s="35">
        <f>+'[1]Capex, Amort, Depr'!$N$48+'[1]Capex, Amort, Depr'!$N$57</f>
        <v>30250</v>
      </c>
      <c r="BI32" s="35">
        <f>+'[1]Capex, Amort, Depr'!$N$48+'[1]Capex, Amort, Depr'!$N$57</f>
        <v>30250</v>
      </c>
      <c r="BJ32" s="35">
        <f>+'[1]Capex, Amort, Depr'!$N$48+'[1]Capex, Amort, Depr'!$N$57</f>
        <v>30250</v>
      </c>
      <c r="BK32" s="35">
        <f>+'[1]Capex, Amort, Depr'!$N$48+'[1]Capex, Amort, Depr'!$N$57</f>
        <v>30250</v>
      </c>
      <c r="BL32" s="35">
        <f>+'[1]Capex, Amort, Depr'!$N$48+'[1]Capex, Amort, Depr'!$N$57</f>
        <v>30250</v>
      </c>
      <c r="BM32" s="35">
        <f>+'[1]Capex, Amort, Depr'!$N$48+'[1]Capex, Amort, Depr'!$N$57</f>
        <v>30250</v>
      </c>
      <c r="BN32" s="35">
        <f>+'[1]Capex, Amort, Depr'!$N$48+'[1]Capex, Amort, Depr'!$N$57</f>
        <v>30250</v>
      </c>
      <c r="BO32" s="35">
        <f>+'[1]Capex, Amort, Depr'!$N$48+'[1]Capex, Amort, Depr'!$N$57</f>
        <v>30250</v>
      </c>
      <c r="BP32" s="35">
        <f>+'[1]Capex, Amort, Depr'!$N$48+'[1]Capex, Amort, Depr'!$N$57</f>
        <v>30250</v>
      </c>
      <c r="BQ32" s="35">
        <f>+'[1]Capex, Amort, Depr'!$N$48+'[1]Capex, Amort, Depr'!$N$57</f>
        <v>30250</v>
      </c>
      <c r="BR32" s="35"/>
      <c r="BS32" s="34">
        <f>+SUM(BF32:BQ32)</f>
        <v>363000</v>
      </c>
      <c r="BT32" s="30"/>
      <c r="BU32" s="23"/>
      <c r="BV32" s="11"/>
      <c r="BW32" s="11"/>
      <c r="BX32" s="11"/>
      <c r="BY32" s="11"/>
      <c r="BZ32" s="31">
        <v>255767</v>
      </c>
      <c r="CA32" s="30">
        <f>+'[1]Capex, Amort, Depr'!$K$48+'[1]Capex, Amort, Depr'!$K$57</f>
        <v>30386.630816666664</v>
      </c>
      <c r="CB32" s="30">
        <f>+'[1]Capex, Amort, Depr'!$K$48+'[1]Capex, Amort, Depr'!$K$57</f>
        <v>30386.630816666664</v>
      </c>
      <c r="CC32" s="30">
        <f>+'[1]Capex, Amort, Depr'!$K$48+'[1]Capex, Amort, Depr'!$K$57</f>
        <v>30386.630816666664</v>
      </c>
      <c r="CD32" s="30"/>
      <c r="CE32" s="32">
        <f>+SUM(BZ32:CC32)</f>
        <v>346926.89244999993</v>
      </c>
      <c r="CF32" s="31">
        <v>255767</v>
      </c>
      <c r="CG32" s="30">
        <f>+'[1]Capex, Amort, Depr'!$K$48+'[1]Capex, Amort, Depr'!$K$57</f>
        <v>30386.630816666664</v>
      </c>
      <c r="CH32" s="30">
        <f>+'[1]Capex, Amort, Depr'!$K$48+'[1]Capex, Amort, Depr'!$K$57</f>
        <v>30386.630816666664</v>
      </c>
      <c r="CI32" s="30">
        <f>+'[1]Capex, Amort, Depr'!$K$48+'[1]Capex, Amort, Depr'!$K$57</f>
        <v>30386.630816666664</v>
      </c>
      <c r="CJ32" s="30"/>
      <c r="CK32" s="32">
        <f>+SUM(CF32:CI32)</f>
        <v>346926.89244999993</v>
      </c>
    </row>
    <row r="33" spans="1:89">
      <c r="A33" s="36"/>
      <c r="B33" s="36"/>
      <c r="C33" s="36"/>
      <c r="D33" s="36"/>
      <c r="E33" s="20"/>
      <c r="F33" s="35"/>
      <c r="G33" s="35"/>
      <c r="H33" s="35"/>
      <c r="I33" s="35"/>
      <c r="J33" s="35"/>
      <c r="K33" s="34"/>
      <c r="L33" s="33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4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4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4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4"/>
      <c r="BT33" s="35"/>
      <c r="BU33" s="35"/>
      <c r="BV33" s="11"/>
      <c r="BW33" s="11"/>
      <c r="BX33" s="11"/>
      <c r="BY33" s="11"/>
      <c r="BZ33" s="35"/>
      <c r="CA33" s="35"/>
      <c r="CB33" s="35"/>
      <c r="CC33" s="35"/>
      <c r="CD33" s="35"/>
      <c r="CE33" s="34"/>
      <c r="CF33" s="35"/>
      <c r="CG33" s="35"/>
      <c r="CH33" s="35"/>
      <c r="CI33" s="35"/>
      <c r="CJ33" s="35"/>
      <c r="CK33" s="34"/>
    </row>
    <row r="34" spans="1:89">
      <c r="A34" s="36"/>
      <c r="B34" s="21" t="s">
        <v>25</v>
      </c>
      <c r="C34" s="21"/>
      <c r="D34" s="21"/>
      <c r="E34" s="16"/>
      <c r="F34" s="31">
        <v>2842</v>
      </c>
      <c r="G34" s="30">
        <f>+'[1]Indirect Costs'!O34</f>
        <v>0</v>
      </c>
      <c r="H34" s="30">
        <f>+'[1]Indirect Costs'!P34</f>
        <v>0</v>
      </c>
      <c r="I34" s="30">
        <f>+'[1]Indirect Costs'!Q34</f>
        <v>0</v>
      </c>
      <c r="J34" s="30"/>
      <c r="K34" s="32">
        <f>+SUM(F34:I34)</f>
        <v>2842</v>
      </c>
      <c r="L34" s="33"/>
      <c r="M34" s="30">
        <f>+'[1]Indirect Costs'!U34</f>
        <v>0</v>
      </c>
      <c r="N34" s="30">
        <f>+'[1]Indirect Costs'!V34</f>
        <v>0</v>
      </c>
      <c r="O34" s="30">
        <f>+'[1]Indirect Costs'!W34</f>
        <v>0</v>
      </c>
      <c r="P34" s="30">
        <f>+'[1]Indirect Costs'!X34</f>
        <v>0</v>
      </c>
      <c r="Q34" s="30">
        <f>+'[1]Indirect Costs'!Y34</f>
        <v>0</v>
      </c>
      <c r="R34" s="30">
        <f>+'[1]Indirect Costs'!Z34</f>
        <v>0</v>
      </c>
      <c r="S34" s="30">
        <f>+'[1]Indirect Costs'!AA34</f>
        <v>0</v>
      </c>
      <c r="T34" s="30">
        <f>+'[1]Indirect Costs'!AB34</f>
        <v>0</v>
      </c>
      <c r="U34" s="30">
        <f>+'[1]Indirect Costs'!AC34</f>
        <v>0</v>
      </c>
      <c r="V34" s="30">
        <f>+'[1]Indirect Costs'!AD34</f>
        <v>0</v>
      </c>
      <c r="W34" s="30">
        <f>+'[1]Indirect Costs'!AE34</f>
        <v>0</v>
      </c>
      <c r="X34" s="30">
        <f>+'[1]Indirect Costs'!AF34</f>
        <v>0</v>
      </c>
      <c r="Y34" s="30"/>
      <c r="Z34" s="32">
        <f>+SUM(M34:X34)</f>
        <v>0</v>
      </c>
      <c r="AA34" s="30"/>
      <c r="AB34" s="30">
        <f>+'[1]Indirect Costs'!AJ34</f>
        <v>0</v>
      </c>
      <c r="AC34" s="30">
        <f>+'[1]Indirect Costs'!AK34</f>
        <v>0</v>
      </c>
      <c r="AD34" s="30">
        <f>+'[1]Indirect Costs'!AL34</f>
        <v>0</v>
      </c>
      <c r="AE34" s="30">
        <f>+'[1]Indirect Costs'!AM34</f>
        <v>0</v>
      </c>
      <c r="AF34" s="30">
        <f>+'[1]Indirect Costs'!AN34</f>
        <v>0</v>
      </c>
      <c r="AG34" s="30">
        <f>+'[1]Indirect Costs'!AO34</f>
        <v>0</v>
      </c>
      <c r="AH34" s="30">
        <f>+'[1]Indirect Costs'!AP34</f>
        <v>0</v>
      </c>
      <c r="AI34" s="30">
        <f>+'[1]Indirect Costs'!AQ34</f>
        <v>0</v>
      </c>
      <c r="AJ34" s="30">
        <f>+'[1]Indirect Costs'!AR34</f>
        <v>0</v>
      </c>
      <c r="AK34" s="30">
        <f>+'[1]Indirect Costs'!AS34</f>
        <v>0</v>
      </c>
      <c r="AL34" s="30">
        <f>+'[1]Indirect Costs'!AT34</f>
        <v>0</v>
      </c>
      <c r="AM34" s="30">
        <f>+'[1]Indirect Costs'!AU34</f>
        <v>0</v>
      </c>
      <c r="AN34" s="30"/>
      <c r="AO34" s="32">
        <f>+SUM(AB34:AM34)</f>
        <v>0</v>
      </c>
      <c r="AP34" s="30"/>
      <c r="AQ34" s="30">
        <f>+'[1]Indirect Costs'!AY34</f>
        <v>0</v>
      </c>
      <c r="AR34" s="30">
        <f>+'[1]Indirect Costs'!AZ34</f>
        <v>0</v>
      </c>
      <c r="AS34" s="30">
        <f>+'[1]Indirect Costs'!BA34</f>
        <v>0</v>
      </c>
      <c r="AT34" s="30">
        <f>+'[1]Indirect Costs'!BB34</f>
        <v>0</v>
      </c>
      <c r="AU34" s="30">
        <f>+'[1]Indirect Costs'!BC34</f>
        <v>0</v>
      </c>
      <c r="AV34" s="30">
        <f>+'[1]Indirect Costs'!BD34</f>
        <v>0</v>
      </c>
      <c r="AW34" s="30">
        <f>+'[1]Indirect Costs'!BE34</f>
        <v>0</v>
      </c>
      <c r="AX34" s="30">
        <f>+'[1]Indirect Costs'!BF34</f>
        <v>0</v>
      </c>
      <c r="AY34" s="30">
        <f>+'[1]Indirect Costs'!BG34</f>
        <v>0</v>
      </c>
      <c r="AZ34" s="30">
        <f>+'[1]Indirect Costs'!BH34</f>
        <v>0</v>
      </c>
      <c r="BA34" s="30">
        <f>+'[1]Indirect Costs'!BI34</f>
        <v>0</v>
      </c>
      <c r="BB34" s="30">
        <f>+'[1]Indirect Costs'!BJ34</f>
        <v>0</v>
      </c>
      <c r="BC34" s="30"/>
      <c r="BD34" s="34">
        <f>+SUM(AQ34:BB34)</f>
        <v>0</v>
      </c>
      <c r="BE34" s="35"/>
      <c r="BF34" s="35">
        <f>+'[1]Indirect Costs'!BN34</f>
        <v>0</v>
      </c>
      <c r="BG34" s="35">
        <f>+'[1]Indirect Costs'!BO34</f>
        <v>0</v>
      </c>
      <c r="BH34" s="35">
        <f>+'[1]Indirect Costs'!BP34</f>
        <v>0</v>
      </c>
      <c r="BI34" s="35">
        <f>+'[1]Indirect Costs'!BQ34</f>
        <v>0</v>
      </c>
      <c r="BJ34" s="35">
        <f>+'[1]Indirect Costs'!BR34</f>
        <v>0</v>
      </c>
      <c r="BK34" s="35">
        <f>+'[1]Indirect Costs'!BS34</f>
        <v>0</v>
      </c>
      <c r="BL34" s="35">
        <f>+'[1]Indirect Costs'!BT34</f>
        <v>0</v>
      </c>
      <c r="BM34" s="35">
        <f>+'[1]Indirect Costs'!BU34</f>
        <v>0</v>
      </c>
      <c r="BN34" s="35">
        <f>+'[1]Indirect Costs'!BV34</f>
        <v>0</v>
      </c>
      <c r="BO34" s="35">
        <f>+'[1]Indirect Costs'!BW34</f>
        <v>0</v>
      </c>
      <c r="BP34" s="35">
        <f>+'[1]Indirect Costs'!BX34</f>
        <v>0</v>
      </c>
      <c r="BQ34" s="35">
        <f>+'[1]Indirect Costs'!BY34</f>
        <v>0</v>
      </c>
      <c r="BR34" s="35"/>
      <c r="BS34" s="34">
        <f>+SUM(BF34:BQ34)</f>
        <v>0</v>
      </c>
      <c r="BT34" s="30"/>
      <c r="BU34" s="30"/>
      <c r="BV34" s="11"/>
      <c r="BW34" s="11"/>
      <c r="BX34" s="11"/>
      <c r="BY34" s="11"/>
      <c r="BZ34" s="31">
        <v>2842</v>
      </c>
      <c r="CA34" s="30">
        <f>+'[1]Indirect Costs'!CI34</f>
        <v>0</v>
      </c>
      <c r="CB34" s="30">
        <f>+'[1]Indirect Costs'!CJ34</f>
        <v>0</v>
      </c>
      <c r="CC34" s="30">
        <f>+'[1]Indirect Costs'!CK34</f>
        <v>0</v>
      </c>
      <c r="CD34" s="30"/>
      <c r="CE34" s="32">
        <f>+SUM(BZ34:CC34)</f>
        <v>2842</v>
      </c>
      <c r="CF34" s="31">
        <v>2842</v>
      </c>
      <c r="CG34" s="30">
        <f>+'[1]Indirect Costs'!CO34</f>
        <v>0</v>
      </c>
      <c r="CH34" s="30">
        <f>+'[1]Indirect Costs'!CP34</f>
        <v>0</v>
      </c>
      <c r="CI34" s="30">
        <f>+'[1]Indirect Costs'!CQ34</f>
        <v>0</v>
      </c>
      <c r="CJ34" s="30"/>
      <c r="CK34" s="32">
        <f>+SUM(CF34:CI34)</f>
        <v>2842</v>
      </c>
    </row>
    <row r="35" spans="1:89">
      <c r="A35" s="36"/>
      <c r="B35" s="36"/>
      <c r="C35" s="36"/>
      <c r="D35" s="36"/>
      <c r="E35" s="20"/>
      <c r="F35" s="35"/>
      <c r="G35" s="35"/>
      <c r="H35" s="35"/>
      <c r="I35" s="35"/>
      <c r="J35" s="35"/>
      <c r="K35" s="34"/>
      <c r="L35" s="33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4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4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4"/>
      <c r="BT35" s="35"/>
      <c r="BU35" s="35"/>
      <c r="BV35" s="11"/>
      <c r="BW35" s="11"/>
      <c r="BX35" s="11"/>
      <c r="BY35" s="11"/>
      <c r="BZ35" s="35"/>
      <c r="CA35" s="35"/>
      <c r="CB35" s="35"/>
      <c r="CC35" s="35"/>
      <c r="CD35" s="35"/>
      <c r="CE35" s="34"/>
      <c r="CF35" s="35"/>
      <c r="CG35" s="35"/>
      <c r="CH35" s="35"/>
      <c r="CI35" s="35"/>
      <c r="CJ35" s="35"/>
      <c r="CK35" s="34"/>
    </row>
    <row r="36" spans="1:89">
      <c r="A36" s="36"/>
      <c r="B36" s="22" t="s">
        <v>26</v>
      </c>
      <c r="C36" s="22"/>
      <c r="D36" s="22"/>
      <c r="E36" s="61"/>
      <c r="F36" s="23">
        <f t="shared" ref="F36:AM36" si="37">+F29-F32-F34</f>
        <v>-685053</v>
      </c>
      <c r="G36" s="23">
        <f t="shared" si="37"/>
        <v>-706195.70081666671</v>
      </c>
      <c r="H36" s="23">
        <f t="shared" si="37"/>
        <v>-566686.63081666664</v>
      </c>
      <c r="I36" s="23">
        <f t="shared" si="37"/>
        <v>-671055.63081666664</v>
      </c>
      <c r="J36" s="23"/>
      <c r="K36" s="24">
        <f>+K29-K32-K34</f>
        <v>-2628990.9624499995</v>
      </c>
      <c r="L36" s="25"/>
      <c r="M36" s="23">
        <f t="shared" si="37"/>
        <v>206967.13446320011</v>
      </c>
      <c r="N36" s="23">
        <f t="shared" si="37"/>
        <v>146967.13446320011</v>
      </c>
      <c r="O36" s="23">
        <f t="shared" si="37"/>
        <v>14817.134463200058</v>
      </c>
      <c r="P36" s="23">
        <f t="shared" si="37"/>
        <v>82917.134463200084</v>
      </c>
      <c r="Q36" s="23">
        <f t="shared" si="37"/>
        <v>69683.100720799965</v>
      </c>
      <c r="R36" s="23">
        <f t="shared" si="37"/>
        <v>471299.06697839993</v>
      </c>
      <c r="S36" s="23">
        <f t="shared" si="37"/>
        <v>531299.06697839999</v>
      </c>
      <c r="T36" s="23">
        <f t="shared" si="37"/>
        <v>942099.06697839987</v>
      </c>
      <c r="U36" s="23">
        <f t="shared" si="37"/>
        <v>535349.06697839999</v>
      </c>
      <c r="V36" s="23">
        <f t="shared" si="37"/>
        <v>535349.06697839999</v>
      </c>
      <c r="W36" s="23">
        <f t="shared" si="37"/>
        <v>595349.06697839999</v>
      </c>
      <c r="X36" s="23">
        <f t="shared" si="37"/>
        <v>599399.06697839999</v>
      </c>
      <c r="Y36" s="23"/>
      <c r="Z36" s="24">
        <f>+Z29-Z32-Z34</f>
        <v>4731.4951074224027</v>
      </c>
      <c r="AA36" s="23"/>
      <c r="AB36" s="23">
        <f t="shared" si="37"/>
        <v>1136718.9574325732</v>
      </c>
      <c r="AC36" s="23">
        <f t="shared" si="37"/>
        <v>2110040.9789769198</v>
      </c>
      <c r="AD36" s="23">
        <f t="shared" si="37"/>
        <v>1012668.9574325732</v>
      </c>
      <c r="AE36" s="23">
        <f t="shared" si="37"/>
        <v>1981940.9789769198</v>
      </c>
      <c r="AF36" s="23">
        <f t="shared" si="37"/>
        <v>991636.06155949319</v>
      </c>
      <c r="AG36" s="23">
        <f t="shared" si="37"/>
        <v>1960908.0831038398</v>
      </c>
      <c r="AH36" s="23">
        <f t="shared" si="37"/>
        <v>991636.06155949319</v>
      </c>
      <c r="AI36" s="23">
        <f t="shared" si="37"/>
        <v>2024958.0831038398</v>
      </c>
      <c r="AJ36" s="23">
        <f t="shared" si="37"/>
        <v>1368353.1656864132</v>
      </c>
      <c r="AK36" s="23">
        <f t="shared" si="37"/>
        <v>1542125.18723076</v>
      </c>
      <c r="AL36" s="23">
        <f t="shared" si="37"/>
        <v>1492403.1656864132</v>
      </c>
      <c r="AM36" s="23">
        <f t="shared" si="37"/>
        <v>1666175.18723076</v>
      </c>
      <c r="AN36" s="23"/>
      <c r="AO36" s="24">
        <f>+AO29-AO32-AO34</f>
        <v>18279564.86798</v>
      </c>
      <c r="AP36" s="23"/>
      <c r="AQ36" s="23" t="e">
        <f t="shared" ref="AQ36:BB36" si="38">+AQ29-AQ32-AQ34</f>
        <v>#REF!</v>
      </c>
      <c r="AR36" s="23" t="e">
        <f t="shared" si="38"/>
        <v>#REF!</v>
      </c>
      <c r="AS36" s="23" t="e">
        <f t="shared" si="38"/>
        <v>#REF!</v>
      </c>
      <c r="AT36" s="23" t="e">
        <f t="shared" si="38"/>
        <v>#REF!</v>
      </c>
      <c r="AU36" s="23" t="e">
        <f t="shared" si="38"/>
        <v>#REF!</v>
      </c>
      <c r="AV36" s="23" t="e">
        <f t="shared" si="38"/>
        <v>#REF!</v>
      </c>
      <c r="AW36" s="23" t="e">
        <f t="shared" si="38"/>
        <v>#REF!</v>
      </c>
      <c r="AX36" s="23" t="e">
        <f t="shared" si="38"/>
        <v>#REF!</v>
      </c>
      <c r="AY36" s="23" t="e">
        <f t="shared" si="38"/>
        <v>#REF!</v>
      </c>
      <c r="AZ36" s="23" t="e">
        <f t="shared" si="38"/>
        <v>#REF!</v>
      </c>
      <c r="BA36" s="23" t="e">
        <f t="shared" si="38"/>
        <v>#REF!</v>
      </c>
      <c r="BB36" s="23" t="e">
        <f t="shared" si="38"/>
        <v>#REF!</v>
      </c>
      <c r="BC36" s="23"/>
      <c r="BD36" s="27" t="e">
        <f>+BD29-BD32-BD34</f>
        <v>#REF!</v>
      </c>
      <c r="BE36" s="28"/>
      <c r="BF36" s="28" t="e">
        <f t="shared" ref="BF36:BQ36" si="39">+BF29-BF32-BF34</f>
        <v>#REF!</v>
      </c>
      <c r="BG36" s="28" t="e">
        <f t="shared" si="39"/>
        <v>#REF!</v>
      </c>
      <c r="BH36" s="28" t="e">
        <f t="shared" si="39"/>
        <v>#REF!</v>
      </c>
      <c r="BI36" s="28" t="e">
        <f t="shared" si="39"/>
        <v>#REF!</v>
      </c>
      <c r="BJ36" s="28" t="e">
        <f t="shared" si="39"/>
        <v>#REF!</v>
      </c>
      <c r="BK36" s="28" t="e">
        <f t="shared" si="39"/>
        <v>#REF!</v>
      </c>
      <c r="BL36" s="28" t="e">
        <f t="shared" si="39"/>
        <v>#REF!</v>
      </c>
      <c r="BM36" s="28" t="e">
        <f t="shared" si="39"/>
        <v>#REF!</v>
      </c>
      <c r="BN36" s="28" t="e">
        <f t="shared" si="39"/>
        <v>#REF!</v>
      </c>
      <c r="BO36" s="28" t="e">
        <f t="shared" si="39"/>
        <v>#REF!</v>
      </c>
      <c r="BP36" s="28" t="e">
        <f t="shared" si="39"/>
        <v>#REF!</v>
      </c>
      <c r="BQ36" s="28" t="e">
        <f t="shared" si="39"/>
        <v>#REF!</v>
      </c>
      <c r="BR36" s="28"/>
      <c r="BS36" s="27" t="e">
        <f>+BS29-BS32-BS34</f>
        <v>#REF!</v>
      </c>
      <c r="BT36" s="23"/>
      <c r="BU36" s="23"/>
      <c r="BV36" s="11"/>
      <c r="BW36" s="11"/>
      <c r="BX36" s="11"/>
      <c r="BY36" s="11"/>
      <c r="BZ36" s="23">
        <f t="shared" ref="BZ36:CC36" si="40">+BZ29-BZ32-BZ34</f>
        <v>-721944</v>
      </c>
      <c r="CA36" s="23">
        <f t="shared" si="40"/>
        <v>-189165.62081666666</v>
      </c>
      <c r="CB36" s="23">
        <f t="shared" si="40"/>
        <v>632544.36918333336</v>
      </c>
      <c r="CC36" s="23">
        <f t="shared" si="40"/>
        <v>-671055.63081666664</v>
      </c>
      <c r="CD36" s="23"/>
      <c r="CE36" s="24">
        <f>+CE29-CE32-CE34</f>
        <v>-949620.88244999968</v>
      </c>
      <c r="CF36" s="23">
        <f t="shared" ref="CF36:CK36" si="41">+CF29-CF32-CF34</f>
        <v>-721944</v>
      </c>
      <c r="CG36" s="23">
        <f t="shared" si="41"/>
        <v>-189165.62081666666</v>
      </c>
      <c r="CH36" s="23">
        <f t="shared" si="41"/>
        <v>632544.36918333336</v>
      </c>
      <c r="CI36" s="23">
        <f t="shared" si="41"/>
        <v>388944.36918333336</v>
      </c>
      <c r="CJ36" s="23"/>
      <c r="CK36" s="24">
        <f>+CK29-CK32-CK34</f>
        <v>110379.11755000032</v>
      </c>
    </row>
    <row r="37" spans="1:89">
      <c r="A37" s="52"/>
      <c r="B37" s="53" t="s">
        <v>23</v>
      </c>
      <c r="C37" s="37"/>
      <c r="D37" s="37"/>
      <c r="E37" s="16"/>
      <c r="F37" s="54">
        <f t="shared" ref="F37:AM37" si="42">+F36/F3</f>
        <v>-0.17974628609931409</v>
      </c>
      <c r="G37" s="54" t="e">
        <f t="shared" si="42"/>
        <v>#DIV/0!</v>
      </c>
      <c r="H37" s="54" t="e">
        <f t="shared" si="42"/>
        <v>#DIV/0!</v>
      </c>
      <c r="I37" s="54" t="e">
        <f t="shared" si="42"/>
        <v>#DIV/0!</v>
      </c>
      <c r="J37" s="54"/>
      <c r="K37" s="57">
        <f t="shared" ref="K37" si="43">+K36/K3</f>
        <v>-0.68980263087534643</v>
      </c>
      <c r="L37" s="56"/>
      <c r="M37" s="54">
        <f t="shared" si="42"/>
        <v>0.21786014154021063</v>
      </c>
      <c r="N37" s="54">
        <f t="shared" si="42"/>
        <v>0.15470224680336853</v>
      </c>
      <c r="O37" s="54">
        <f t="shared" si="42"/>
        <v>2.0023154680000078E-2</v>
      </c>
      <c r="P37" s="54">
        <f t="shared" si="42"/>
        <v>9.4224016435454638E-2</v>
      </c>
      <c r="Q37" s="54">
        <f t="shared" si="42"/>
        <v>8.6028519408395024E-2</v>
      </c>
      <c r="R37" s="54">
        <f t="shared" si="42"/>
        <v>0.35436020073563906</v>
      </c>
      <c r="S37" s="54">
        <f t="shared" si="42"/>
        <v>0.39947298269052633</v>
      </c>
      <c r="T37" s="54">
        <f t="shared" si="42"/>
        <v>0.50924273890724314</v>
      </c>
      <c r="U37" s="54">
        <f t="shared" si="42"/>
        <v>0.38239219069885716</v>
      </c>
      <c r="V37" s="54">
        <f t="shared" si="42"/>
        <v>0.38239219069885716</v>
      </c>
      <c r="W37" s="54">
        <f t="shared" si="42"/>
        <v>0.42524933355599998</v>
      </c>
      <c r="X37" s="54">
        <f t="shared" si="42"/>
        <v>0.40775446733224491</v>
      </c>
      <c r="Y37" s="54"/>
      <c r="Z37" s="57">
        <f t="shared" ref="Z37" si="44">+Z36/Z3</f>
        <v>0.32608512111801535</v>
      </c>
      <c r="AA37" s="54"/>
      <c r="AB37" s="54">
        <f t="shared" si="42"/>
        <v>0.54129474163455871</v>
      </c>
      <c r="AC37" s="54">
        <f t="shared" si="42"/>
        <v>0.80535915228126709</v>
      </c>
      <c r="AD37" s="54">
        <f t="shared" si="42"/>
        <v>0.49885170316875527</v>
      </c>
      <c r="AE37" s="54">
        <f t="shared" si="42"/>
        <v>0.79916974958746767</v>
      </c>
      <c r="AF37" s="54">
        <f t="shared" si="42"/>
        <v>0.48849067071896218</v>
      </c>
      <c r="AG37" s="54">
        <f t="shared" si="42"/>
        <v>0.79068874318703219</v>
      </c>
      <c r="AH37" s="54">
        <f t="shared" si="42"/>
        <v>0.48849067071896218</v>
      </c>
      <c r="AI37" s="54">
        <f t="shared" si="42"/>
        <v>0.79410120906032933</v>
      </c>
      <c r="AJ37" s="54">
        <f t="shared" si="42"/>
        <v>0.55175530874452139</v>
      </c>
      <c r="AK37" s="54">
        <f t="shared" si="42"/>
        <v>0.75966757991663059</v>
      </c>
      <c r="AL37" s="54">
        <f t="shared" si="42"/>
        <v>0.5852561434064365</v>
      </c>
      <c r="AM37" s="54">
        <f t="shared" si="42"/>
        <v>0.79341675582417148</v>
      </c>
      <c r="AN37" s="54"/>
      <c r="AO37" s="57">
        <f t="shared" ref="AO37" si="45">+AO36/AO3</f>
        <v>0.66519522809243081</v>
      </c>
      <c r="AP37" s="54"/>
      <c r="AQ37" s="54" t="e">
        <f t="shared" ref="AQ37:BB37" si="46">+AQ36/AQ3</f>
        <v>#REF!</v>
      </c>
      <c r="AR37" s="54" t="e">
        <f t="shared" si="46"/>
        <v>#REF!</v>
      </c>
      <c r="AS37" s="54" t="e">
        <f t="shared" si="46"/>
        <v>#REF!</v>
      </c>
      <c r="AT37" s="54" t="e">
        <f t="shared" si="46"/>
        <v>#REF!</v>
      </c>
      <c r="AU37" s="54" t="e">
        <f t="shared" si="46"/>
        <v>#REF!</v>
      </c>
      <c r="AV37" s="54" t="e">
        <f t="shared" si="46"/>
        <v>#REF!</v>
      </c>
      <c r="AW37" s="54" t="e">
        <f t="shared" si="46"/>
        <v>#REF!</v>
      </c>
      <c r="AX37" s="54" t="e">
        <f t="shared" si="46"/>
        <v>#REF!</v>
      </c>
      <c r="AY37" s="54" t="e">
        <f t="shared" si="46"/>
        <v>#REF!</v>
      </c>
      <c r="AZ37" s="54" t="e">
        <f t="shared" si="46"/>
        <v>#REF!</v>
      </c>
      <c r="BA37" s="54" t="e">
        <f t="shared" si="46"/>
        <v>#REF!</v>
      </c>
      <c r="BB37" s="54" t="e">
        <f t="shared" si="46"/>
        <v>#REF!</v>
      </c>
      <c r="BC37" s="54"/>
      <c r="BD37" s="58" t="e">
        <f t="shared" ref="BD37" si="47">+BD36/BD3</f>
        <v>#REF!</v>
      </c>
      <c r="BE37" s="59"/>
      <c r="BF37" s="59" t="e">
        <f t="shared" ref="BF37:BQ37" si="48">+BF36/BF3</f>
        <v>#REF!</v>
      </c>
      <c r="BG37" s="59" t="e">
        <f t="shared" si="48"/>
        <v>#REF!</v>
      </c>
      <c r="BH37" s="59" t="e">
        <f t="shared" si="48"/>
        <v>#REF!</v>
      </c>
      <c r="BI37" s="59" t="e">
        <f t="shared" si="48"/>
        <v>#REF!</v>
      </c>
      <c r="BJ37" s="59" t="e">
        <f t="shared" si="48"/>
        <v>#REF!</v>
      </c>
      <c r="BK37" s="59" t="e">
        <f t="shared" si="48"/>
        <v>#REF!</v>
      </c>
      <c r="BL37" s="59" t="e">
        <f t="shared" si="48"/>
        <v>#REF!</v>
      </c>
      <c r="BM37" s="59" t="e">
        <f t="shared" si="48"/>
        <v>#REF!</v>
      </c>
      <c r="BN37" s="59" t="e">
        <f t="shared" si="48"/>
        <v>#REF!</v>
      </c>
      <c r="BO37" s="59" t="e">
        <f t="shared" si="48"/>
        <v>#REF!</v>
      </c>
      <c r="BP37" s="59" t="e">
        <f t="shared" si="48"/>
        <v>#REF!</v>
      </c>
      <c r="BQ37" s="59" t="e">
        <f t="shared" si="48"/>
        <v>#REF!</v>
      </c>
      <c r="BR37" s="59"/>
      <c r="BS37" s="58" t="e">
        <f t="shared" ref="BS37" si="49">+BS36/BS3</f>
        <v>#REF!</v>
      </c>
      <c r="BT37" s="54"/>
      <c r="BU37" s="54"/>
      <c r="BV37" s="54"/>
      <c r="BW37" s="54"/>
      <c r="BX37" s="54"/>
      <c r="BY37" s="54"/>
      <c r="BZ37" s="54">
        <f t="shared" ref="BZ37:CC37" si="50">+BZ36/BZ3</f>
        <v>-0.19127734160040546</v>
      </c>
      <c r="CA37" s="54">
        <f t="shared" si="50"/>
        <v>-0.36586971900405518</v>
      </c>
      <c r="CB37" s="54">
        <f t="shared" si="50"/>
        <v>0.5274583205265152</v>
      </c>
      <c r="CC37" s="54" t="e">
        <f t="shared" si="50"/>
        <v>#DIV/0!</v>
      </c>
      <c r="CD37" s="54"/>
      <c r="CE37" s="57">
        <f t="shared" ref="CE37" si="51">+CE36/CE3</f>
        <v>-0.17295418826421627</v>
      </c>
      <c r="CF37" s="54">
        <f t="shared" ref="CE37:CI37" si="52">+CF36/CF3</f>
        <v>-0.19127734160040546</v>
      </c>
      <c r="CG37" s="54">
        <f t="shared" si="52"/>
        <v>-0.36586971900405518</v>
      </c>
      <c r="CH37" s="54">
        <f t="shared" si="52"/>
        <v>0.5274583205265152</v>
      </c>
      <c r="CI37" s="54">
        <f t="shared" si="52"/>
        <v>0.36692865017295601</v>
      </c>
      <c r="CJ37" s="54"/>
      <c r="CK37" s="57">
        <f t="shared" ref="CK37" si="53">+CK36/CK3</f>
        <v>1.6850250717797766E-2</v>
      </c>
    </row>
    <row r="38" spans="1:89">
      <c r="A38" s="36"/>
      <c r="B38" s="36"/>
      <c r="C38" s="36"/>
      <c r="D38" s="36"/>
      <c r="E38" s="20"/>
      <c r="F38" s="35"/>
      <c r="G38" s="35"/>
      <c r="H38" s="35"/>
      <c r="I38" s="35"/>
      <c r="J38" s="35"/>
      <c r="K38" s="34"/>
      <c r="L38" s="33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4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4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4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4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4"/>
      <c r="CF38" s="35"/>
      <c r="CG38" s="35"/>
      <c r="CH38" s="35"/>
      <c r="CI38" s="35"/>
      <c r="CJ38" s="35"/>
      <c r="CK38" s="34"/>
    </row>
    <row r="39" spans="1:89">
      <c r="A39" s="36"/>
      <c r="B39" s="21" t="s">
        <v>27</v>
      </c>
      <c r="C39" s="21"/>
      <c r="D39" s="21"/>
      <c r="E39" s="16"/>
      <c r="F39" s="30"/>
      <c r="G39" s="30">
        <f>+'[1]Indirect Costs'!O32</f>
        <v>3750</v>
      </c>
      <c r="H39" s="30">
        <f>+'[1]Indirect Costs'!P32</f>
        <v>3750</v>
      </c>
      <c r="I39" s="30">
        <f>+'[1]Indirect Costs'!Q32</f>
        <v>3750</v>
      </c>
      <c r="J39" s="30"/>
      <c r="K39" s="32">
        <f>+SUM(F39:I39)/$BX$1</f>
        <v>11.25</v>
      </c>
      <c r="L39" s="33"/>
      <c r="M39" s="30">
        <f>+'[1]Indirect Costs'!U32</f>
        <v>4166.666666666667</v>
      </c>
      <c r="N39" s="30">
        <f>+'[1]Indirect Costs'!V32</f>
        <v>4166.666666666667</v>
      </c>
      <c r="O39" s="30">
        <f>+'[1]Indirect Costs'!W32</f>
        <v>4166.666666666667</v>
      </c>
      <c r="P39" s="30">
        <f>+'[1]Indirect Costs'!X32</f>
        <v>4166.666666666667</v>
      </c>
      <c r="Q39" s="30">
        <f>+'[1]Indirect Costs'!Y32</f>
        <v>4166.666666666667</v>
      </c>
      <c r="R39" s="30">
        <f>+'[1]Indirect Costs'!Z32</f>
        <v>4166.666666666667</v>
      </c>
      <c r="S39" s="30">
        <f>+'[1]Indirect Costs'!AA32</f>
        <v>4166.666666666667</v>
      </c>
      <c r="T39" s="30">
        <f>+'[1]Indirect Costs'!AB32</f>
        <v>4166.666666666667</v>
      </c>
      <c r="U39" s="30">
        <f>+'[1]Indirect Costs'!AC32</f>
        <v>4166.666666666667</v>
      </c>
      <c r="V39" s="30">
        <f>+'[1]Indirect Costs'!AD32</f>
        <v>4166.666666666667</v>
      </c>
      <c r="W39" s="30">
        <f>+'[1]Indirect Costs'!AE32</f>
        <v>4166.666666666667</v>
      </c>
      <c r="X39" s="30">
        <f>+'[1]Indirect Costs'!AF32</f>
        <v>4166.666666666667</v>
      </c>
      <c r="Y39" s="30"/>
      <c r="Z39" s="32">
        <f>+SUM(M39:X39)/$BX$1</f>
        <v>49.999999999999993</v>
      </c>
      <c r="AA39" s="30"/>
      <c r="AB39" s="30">
        <f>+'[1]Indirect Costs'!AJ32</f>
        <v>4166.666666666667</v>
      </c>
      <c r="AC39" s="30">
        <f>+'[1]Indirect Costs'!AK32</f>
        <v>4166.666666666667</v>
      </c>
      <c r="AD39" s="30">
        <f>+'[1]Indirect Costs'!AL32</f>
        <v>4166.666666666667</v>
      </c>
      <c r="AE39" s="30">
        <f>+'[1]Indirect Costs'!AM32</f>
        <v>4166.666666666667</v>
      </c>
      <c r="AF39" s="30">
        <f>+'[1]Indirect Costs'!AN32</f>
        <v>4166.666666666667</v>
      </c>
      <c r="AG39" s="30">
        <f>+'[1]Indirect Costs'!AO32</f>
        <v>4166.666666666667</v>
      </c>
      <c r="AH39" s="30">
        <f>+'[1]Indirect Costs'!AP32</f>
        <v>4166.666666666667</v>
      </c>
      <c r="AI39" s="30">
        <f>+'[1]Indirect Costs'!AQ32</f>
        <v>4166.666666666667</v>
      </c>
      <c r="AJ39" s="30">
        <f>+'[1]Indirect Costs'!AR32</f>
        <v>4166.666666666667</v>
      </c>
      <c r="AK39" s="30">
        <f>+'[1]Indirect Costs'!AS32</f>
        <v>4166.666666666667</v>
      </c>
      <c r="AL39" s="30">
        <f>+'[1]Indirect Costs'!AT32</f>
        <v>4166.666666666667</v>
      </c>
      <c r="AM39" s="30">
        <f>+'[1]Indirect Costs'!AU32</f>
        <v>4166.666666666667</v>
      </c>
      <c r="AN39" s="30"/>
      <c r="AO39" s="32">
        <f>+SUM(AB39:AM39)</f>
        <v>49999.999999999993</v>
      </c>
      <c r="AP39" s="30"/>
      <c r="AQ39" s="30">
        <f>+'[1]Indirect Costs'!AY32</f>
        <v>4166.666666666667</v>
      </c>
      <c r="AR39" s="30">
        <f>+'[1]Indirect Costs'!AZ32</f>
        <v>4166.666666666667</v>
      </c>
      <c r="AS39" s="30">
        <f>+'[1]Indirect Costs'!BA32</f>
        <v>4166.666666666667</v>
      </c>
      <c r="AT39" s="30">
        <f>+'[1]Indirect Costs'!BB32</f>
        <v>4166.666666666667</v>
      </c>
      <c r="AU39" s="30">
        <f>+'[1]Indirect Costs'!BC32</f>
        <v>4166.666666666667</v>
      </c>
      <c r="AV39" s="30">
        <f>+'[1]Indirect Costs'!BD32</f>
        <v>4166.666666666667</v>
      </c>
      <c r="AW39" s="30">
        <f>+'[1]Indirect Costs'!BE32</f>
        <v>4166.666666666667</v>
      </c>
      <c r="AX39" s="30">
        <f>+'[1]Indirect Costs'!BF32</f>
        <v>4166.666666666667</v>
      </c>
      <c r="AY39" s="30">
        <f>+'[1]Indirect Costs'!BG32</f>
        <v>4166.666666666667</v>
      </c>
      <c r="AZ39" s="30">
        <f>+'[1]Indirect Costs'!BH32</f>
        <v>4166.666666666667</v>
      </c>
      <c r="BA39" s="30">
        <f>+'[1]Indirect Costs'!BI32</f>
        <v>4166.666666666667</v>
      </c>
      <c r="BB39" s="30">
        <f>+'[1]Indirect Costs'!BJ32</f>
        <v>4166.666666666667</v>
      </c>
      <c r="BC39" s="30"/>
      <c r="BD39" s="34">
        <f>+SUM(AQ39:BB39)</f>
        <v>49999.999999999993</v>
      </c>
      <c r="BE39" s="35"/>
      <c r="BF39" s="35">
        <f>+'[1]Indirect Costs'!BN32</f>
        <v>4166.666666666667</v>
      </c>
      <c r="BG39" s="35">
        <f>+'[1]Indirect Costs'!BO32</f>
        <v>4166.666666666667</v>
      </c>
      <c r="BH39" s="35">
        <f>+'[1]Indirect Costs'!BP32</f>
        <v>4166.666666666667</v>
      </c>
      <c r="BI39" s="35">
        <f>+'[1]Indirect Costs'!BQ32</f>
        <v>4166.666666666667</v>
      </c>
      <c r="BJ39" s="35">
        <f>+'[1]Indirect Costs'!BR32</f>
        <v>4166.666666666667</v>
      </c>
      <c r="BK39" s="35">
        <f>+'[1]Indirect Costs'!BS32</f>
        <v>4166.666666666667</v>
      </c>
      <c r="BL39" s="35">
        <f>+'[1]Indirect Costs'!BT32</f>
        <v>4166.666666666667</v>
      </c>
      <c r="BM39" s="35">
        <f>+'[1]Indirect Costs'!BU32</f>
        <v>4166.666666666667</v>
      </c>
      <c r="BN39" s="35">
        <f>+'[1]Indirect Costs'!BV32</f>
        <v>4166.666666666667</v>
      </c>
      <c r="BO39" s="35">
        <f>+'[1]Indirect Costs'!BW32</f>
        <v>4166.666666666667</v>
      </c>
      <c r="BP39" s="35">
        <f>+'[1]Indirect Costs'!BX32</f>
        <v>4166.666666666667</v>
      </c>
      <c r="BQ39" s="35">
        <f>+'[1]Indirect Costs'!BY32</f>
        <v>4166.666666666667</v>
      </c>
      <c r="BR39" s="35"/>
      <c r="BS39" s="34">
        <f>+SUM(BF39:BQ39)</f>
        <v>49999.999999999993</v>
      </c>
      <c r="BT39" s="30"/>
      <c r="BU39" s="30"/>
      <c r="BV39" s="30"/>
      <c r="BW39" s="30"/>
      <c r="BX39" s="30"/>
      <c r="BY39" s="30"/>
      <c r="BZ39" s="30"/>
      <c r="CA39" s="30">
        <f>+'[1]Indirect Costs'!CI32</f>
        <v>0</v>
      </c>
      <c r="CB39" s="30">
        <f>+'[1]Indirect Costs'!CJ32</f>
        <v>0</v>
      </c>
      <c r="CC39" s="30">
        <f>+'[1]Indirect Costs'!CK32</f>
        <v>0</v>
      </c>
      <c r="CD39" s="30"/>
      <c r="CE39" s="32">
        <f>+SUM(BZ39:CC39)/$BX$1</f>
        <v>0</v>
      </c>
      <c r="CF39" s="30"/>
      <c r="CG39" s="30">
        <f>+'[1]Indirect Costs'!CO32</f>
        <v>0</v>
      </c>
      <c r="CH39" s="30">
        <f>+'[1]Indirect Costs'!CP32</f>
        <v>0</v>
      </c>
      <c r="CI39" s="30">
        <f>+'[1]Indirect Costs'!CQ32</f>
        <v>0</v>
      </c>
      <c r="CJ39" s="30"/>
      <c r="CK39" s="32">
        <f>+SUM(CF39:CI39)/$BX$1</f>
        <v>0</v>
      </c>
    </row>
    <row r="40" spans="1:89">
      <c r="A40" s="36"/>
      <c r="B40" s="36"/>
      <c r="C40" s="36"/>
      <c r="D40" s="36"/>
      <c r="E40" s="20"/>
      <c r="F40" s="35"/>
      <c r="G40" s="35"/>
      <c r="H40" s="35"/>
      <c r="I40" s="35"/>
      <c r="J40" s="35"/>
      <c r="K40" s="34"/>
      <c r="L40" s="3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4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4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4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4"/>
      <c r="CF40" s="35"/>
      <c r="CG40" s="35"/>
      <c r="CH40" s="35"/>
      <c r="CI40" s="35"/>
      <c r="CJ40" s="35"/>
      <c r="CK40" s="34"/>
    </row>
    <row r="41" spans="1:89">
      <c r="A41" s="62"/>
      <c r="B41" s="44" t="s">
        <v>28</v>
      </c>
      <c r="C41" s="44"/>
      <c r="D41" s="44"/>
      <c r="E41" s="45"/>
      <c r="F41" s="46">
        <f t="shared" ref="F41:AM41" si="54">+F36-F39</f>
        <v>-685053</v>
      </c>
      <c r="G41" s="46">
        <f t="shared" si="54"/>
        <v>-709945.70081666671</v>
      </c>
      <c r="H41" s="46">
        <f t="shared" si="54"/>
        <v>-570436.63081666664</v>
      </c>
      <c r="I41" s="46">
        <f t="shared" si="54"/>
        <v>-674805.63081666664</v>
      </c>
      <c r="J41" s="46"/>
      <c r="K41" s="47">
        <f>+K36-K39</f>
        <v>-2629002.2124499995</v>
      </c>
      <c r="L41" s="48"/>
      <c r="M41" s="46">
        <f t="shared" si="54"/>
        <v>202800.46779653346</v>
      </c>
      <c r="N41" s="46">
        <f t="shared" si="54"/>
        <v>142800.46779653346</v>
      </c>
      <c r="O41" s="46">
        <f t="shared" si="54"/>
        <v>10650.46779653339</v>
      </c>
      <c r="P41" s="46">
        <f t="shared" si="54"/>
        <v>78750.467796533412</v>
      </c>
      <c r="Q41" s="46">
        <f t="shared" si="54"/>
        <v>65516.4340541333</v>
      </c>
      <c r="R41" s="46">
        <f t="shared" si="54"/>
        <v>467132.40031173325</v>
      </c>
      <c r="S41" s="46">
        <f t="shared" si="54"/>
        <v>527132.40031173336</v>
      </c>
      <c r="T41" s="46">
        <f t="shared" si="54"/>
        <v>937932.40031173325</v>
      </c>
      <c r="U41" s="46">
        <f t="shared" si="54"/>
        <v>531182.40031173336</v>
      </c>
      <c r="V41" s="46">
        <f t="shared" si="54"/>
        <v>531182.40031173336</v>
      </c>
      <c r="W41" s="46">
        <f t="shared" si="54"/>
        <v>591182.40031173336</v>
      </c>
      <c r="X41" s="46">
        <f t="shared" si="54"/>
        <v>595232.40031173336</v>
      </c>
      <c r="Y41" s="46"/>
      <c r="Z41" s="47">
        <f>+Z36-Z39</f>
        <v>4681.4951074224027</v>
      </c>
      <c r="AA41" s="46"/>
      <c r="AB41" s="46">
        <f t="shared" si="54"/>
        <v>1132552.2907659065</v>
      </c>
      <c r="AC41" s="46">
        <f t="shared" si="54"/>
        <v>2105874.3123102533</v>
      </c>
      <c r="AD41" s="46">
        <f t="shared" si="54"/>
        <v>1008502.2907659066</v>
      </c>
      <c r="AE41" s="46">
        <f t="shared" si="54"/>
        <v>1977774.312310253</v>
      </c>
      <c r="AF41" s="46">
        <f t="shared" si="54"/>
        <v>987469.39489282656</v>
      </c>
      <c r="AG41" s="46">
        <f t="shared" si="54"/>
        <v>1956741.416437173</v>
      </c>
      <c r="AH41" s="46">
        <f t="shared" si="54"/>
        <v>987469.39489282656</v>
      </c>
      <c r="AI41" s="46">
        <f t="shared" si="54"/>
        <v>2020791.416437173</v>
      </c>
      <c r="AJ41" s="46">
        <f t="shared" si="54"/>
        <v>1364186.4990197464</v>
      </c>
      <c r="AK41" s="46">
        <f t="shared" si="54"/>
        <v>1537958.5205640933</v>
      </c>
      <c r="AL41" s="46">
        <f t="shared" si="54"/>
        <v>1488236.4990197464</v>
      </c>
      <c r="AM41" s="46">
        <f t="shared" si="54"/>
        <v>1662008.5205640933</v>
      </c>
      <c r="AN41" s="46"/>
      <c r="AO41" s="47">
        <f>+AO36-AO39</f>
        <v>18229564.86798</v>
      </c>
      <c r="AP41" s="46"/>
      <c r="AQ41" s="46" t="e">
        <f t="shared" ref="AQ41:BB41" si="55">+AQ36-AQ39</f>
        <v>#REF!</v>
      </c>
      <c r="AR41" s="46" t="e">
        <f t="shared" si="55"/>
        <v>#REF!</v>
      </c>
      <c r="AS41" s="46" t="e">
        <f t="shared" si="55"/>
        <v>#REF!</v>
      </c>
      <c r="AT41" s="46" t="e">
        <f t="shared" si="55"/>
        <v>#REF!</v>
      </c>
      <c r="AU41" s="46" t="e">
        <f t="shared" si="55"/>
        <v>#REF!</v>
      </c>
      <c r="AV41" s="46" t="e">
        <f t="shared" si="55"/>
        <v>#REF!</v>
      </c>
      <c r="AW41" s="46" t="e">
        <f t="shared" si="55"/>
        <v>#REF!</v>
      </c>
      <c r="AX41" s="46" t="e">
        <f t="shared" si="55"/>
        <v>#REF!</v>
      </c>
      <c r="AY41" s="46" t="e">
        <f t="shared" si="55"/>
        <v>#REF!</v>
      </c>
      <c r="AZ41" s="46" t="e">
        <f t="shared" si="55"/>
        <v>#REF!</v>
      </c>
      <c r="BA41" s="46" t="e">
        <f t="shared" si="55"/>
        <v>#REF!</v>
      </c>
      <c r="BB41" s="46" t="e">
        <f t="shared" si="55"/>
        <v>#REF!</v>
      </c>
      <c r="BC41" s="46"/>
      <c r="BD41" s="50" t="e">
        <f>+BD36-BD39</f>
        <v>#REF!</v>
      </c>
      <c r="BE41" s="51"/>
      <c r="BF41" s="51" t="e">
        <f t="shared" ref="BF41:BQ41" si="56">+BF36-BF39</f>
        <v>#REF!</v>
      </c>
      <c r="BG41" s="51" t="e">
        <f t="shared" si="56"/>
        <v>#REF!</v>
      </c>
      <c r="BH41" s="51" t="e">
        <f t="shared" si="56"/>
        <v>#REF!</v>
      </c>
      <c r="BI41" s="51" t="e">
        <f t="shared" si="56"/>
        <v>#REF!</v>
      </c>
      <c r="BJ41" s="51" t="e">
        <f t="shared" si="56"/>
        <v>#REF!</v>
      </c>
      <c r="BK41" s="51" t="e">
        <f t="shared" si="56"/>
        <v>#REF!</v>
      </c>
      <c r="BL41" s="51" t="e">
        <f t="shared" si="56"/>
        <v>#REF!</v>
      </c>
      <c r="BM41" s="51" t="e">
        <f t="shared" si="56"/>
        <v>#REF!</v>
      </c>
      <c r="BN41" s="51" t="e">
        <f t="shared" si="56"/>
        <v>#REF!</v>
      </c>
      <c r="BO41" s="51" t="e">
        <f t="shared" si="56"/>
        <v>#REF!</v>
      </c>
      <c r="BP41" s="51" t="e">
        <f t="shared" si="56"/>
        <v>#REF!</v>
      </c>
      <c r="BQ41" s="51" t="e">
        <f t="shared" si="56"/>
        <v>#REF!</v>
      </c>
      <c r="BR41" s="51"/>
      <c r="BS41" s="50" t="e">
        <f>+BS36-BS39</f>
        <v>#REF!</v>
      </c>
      <c r="BT41" s="30"/>
      <c r="BU41" s="30"/>
      <c r="BV41" s="30"/>
      <c r="BW41" s="30"/>
      <c r="BX41" s="30"/>
      <c r="BY41" s="30"/>
      <c r="BZ41" s="46">
        <f t="shared" ref="BZ41:CC41" si="57">+BZ36-BZ39</f>
        <v>-721944</v>
      </c>
      <c r="CA41" s="46">
        <f t="shared" si="57"/>
        <v>-189165.62081666666</v>
      </c>
      <c r="CB41" s="46">
        <f t="shared" si="57"/>
        <v>632544.36918333336</v>
      </c>
      <c r="CC41" s="46">
        <f t="shared" si="57"/>
        <v>-671055.63081666664</v>
      </c>
      <c r="CD41" s="46"/>
      <c r="CE41" s="47">
        <f>+CE36-CE39</f>
        <v>-949620.88244999968</v>
      </c>
      <c r="CF41" s="46">
        <f t="shared" ref="CF41:CK41" si="58">+CF36-CF39</f>
        <v>-721944</v>
      </c>
      <c r="CG41" s="46">
        <f t="shared" si="58"/>
        <v>-189165.62081666666</v>
      </c>
      <c r="CH41" s="46">
        <f t="shared" si="58"/>
        <v>632544.36918333336</v>
      </c>
      <c r="CI41" s="46">
        <f t="shared" si="58"/>
        <v>388944.36918333336</v>
      </c>
      <c r="CJ41" s="46"/>
      <c r="CK41" s="47">
        <f>+CK36-CK39</f>
        <v>110379.11755000032</v>
      </c>
    </row>
    <row r="42" spans="1:89">
      <c r="A42" s="52"/>
      <c r="B42" s="53" t="s">
        <v>23</v>
      </c>
      <c r="C42" s="37"/>
      <c r="D42" s="37"/>
      <c r="E42" s="16"/>
      <c r="F42" s="54">
        <f t="shared" ref="F42:AM42" si="59">+F41/F3</f>
        <v>-0.17974628609931409</v>
      </c>
      <c r="G42" s="54" t="e">
        <f t="shared" si="59"/>
        <v>#DIV/0!</v>
      </c>
      <c r="H42" s="54" t="e">
        <f t="shared" si="59"/>
        <v>#DIV/0!</v>
      </c>
      <c r="I42" s="54" t="e">
        <f t="shared" si="59"/>
        <v>#DIV/0!</v>
      </c>
      <c r="J42" s="54"/>
      <c r="K42" s="57">
        <f t="shared" ref="K42" si="60">+K41/K3</f>
        <v>-0.68980558268450365</v>
      </c>
      <c r="L42" s="56"/>
      <c r="M42" s="54">
        <f t="shared" si="59"/>
        <v>0.21347417662792995</v>
      </c>
      <c r="N42" s="54">
        <f t="shared" si="59"/>
        <v>0.15031628189108784</v>
      </c>
      <c r="O42" s="54">
        <f t="shared" si="59"/>
        <v>1.4392524049369446E-2</v>
      </c>
      <c r="P42" s="54">
        <f t="shared" si="59"/>
        <v>8.9489167950606144E-2</v>
      </c>
      <c r="Q42" s="54">
        <f t="shared" si="59"/>
        <v>8.088448648658432E-2</v>
      </c>
      <c r="R42" s="54">
        <f t="shared" si="59"/>
        <v>0.35122736865543852</v>
      </c>
      <c r="S42" s="54">
        <f t="shared" si="59"/>
        <v>0.39634015061032585</v>
      </c>
      <c r="T42" s="54">
        <f t="shared" si="59"/>
        <v>0.50699048665499091</v>
      </c>
      <c r="U42" s="54">
        <f t="shared" si="59"/>
        <v>0.37941600022266669</v>
      </c>
      <c r="V42" s="54">
        <f t="shared" si="59"/>
        <v>0.37941600022266669</v>
      </c>
      <c r="W42" s="54">
        <f t="shared" si="59"/>
        <v>0.42227314307980957</v>
      </c>
      <c r="X42" s="54">
        <f t="shared" si="59"/>
        <v>0.40492000021206354</v>
      </c>
      <c r="Y42" s="54"/>
      <c r="Z42" s="57">
        <f t="shared" ref="Z42" si="61">+Z41/Z3</f>
        <v>0.32263922173827725</v>
      </c>
      <c r="AA42" s="54"/>
      <c r="AB42" s="54">
        <f t="shared" si="59"/>
        <v>0.53931061465043162</v>
      </c>
      <c r="AC42" s="54">
        <f t="shared" si="59"/>
        <v>0.80376882149246309</v>
      </c>
      <c r="AD42" s="54">
        <f t="shared" si="59"/>
        <v>0.49679915801276187</v>
      </c>
      <c r="AE42" s="54">
        <f t="shared" si="59"/>
        <v>0.79748964206058592</v>
      </c>
      <c r="AF42" s="54">
        <f t="shared" si="59"/>
        <v>0.48643812556296873</v>
      </c>
      <c r="AG42" s="54">
        <f t="shared" si="59"/>
        <v>0.78900863566015045</v>
      </c>
      <c r="AH42" s="54">
        <f t="shared" si="59"/>
        <v>0.48643812556296873</v>
      </c>
      <c r="AI42" s="54">
        <f t="shared" si="59"/>
        <v>0.79246722213222476</v>
      </c>
      <c r="AJ42" s="54">
        <f t="shared" si="59"/>
        <v>0.55007520121763964</v>
      </c>
      <c r="AK42" s="54">
        <f t="shared" si="59"/>
        <v>0.75761503476063707</v>
      </c>
      <c r="AL42" s="54">
        <f t="shared" si="59"/>
        <v>0.58362215647833193</v>
      </c>
      <c r="AM42" s="54">
        <f t="shared" si="59"/>
        <v>0.79143262884004439</v>
      </c>
      <c r="AN42" s="54"/>
      <c r="AO42" s="57">
        <f t="shared" ref="AO42" si="62">+AO41/AO3</f>
        <v>0.66337572299781655</v>
      </c>
      <c r="AP42" s="54"/>
      <c r="AQ42" s="54" t="e">
        <f t="shared" ref="AQ42:BB42" si="63">+AQ41/AQ3</f>
        <v>#REF!</v>
      </c>
      <c r="AR42" s="54" t="e">
        <f t="shared" si="63"/>
        <v>#REF!</v>
      </c>
      <c r="AS42" s="54" t="e">
        <f t="shared" si="63"/>
        <v>#REF!</v>
      </c>
      <c r="AT42" s="54" t="e">
        <f t="shared" si="63"/>
        <v>#REF!</v>
      </c>
      <c r="AU42" s="54" t="e">
        <f t="shared" si="63"/>
        <v>#REF!</v>
      </c>
      <c r="AV42" s="54" t="e">
        <f t="shared" si="63"/>
        <v>#REF!</v>
      </c>
      <c r="AW42" s="54" t="e">
        <f t="shared" si="63"/>
        <v>#REF!</v>
      </c>
      <c r="AX42" s="54" t="e">
        <f t="shared" si="63"/>
        <v>#REF!</v>
      </c>
      <c r="AY42" s="54" t="e">
        <f t="shared" si="63"/>
        <v>#REF!</v>
      </c>
      <c r="AZ42" s="54" t="e">
        <f t="shared" si="63"/>
        <v>#REF!</v>
      </c>
      <c r="BA42" s="54" t="e">
        <f t="shared" si="63"/>
        <v>#REF!</v>
      </c>
      <c r="BB42" s="54" t="e">
        <f t="shared" si="63"/>
        <v>#REF!</v>
      </c>
      <c r="BC42" s="54"/>
      <c r="BD42" s="58" t="e">
        <f t="shared" ref="BD42" si="64">+BD41/BD3</f>
        <v>#REF!</v>
      </c>
      <c r="BE42" s="59"/>
      <c r="BF42" s="59" t="e">
        <f t="shared" ref="BF42:BQ42" si="65">+BF41/BF3</f>
        <v>#REF!</v>
      </c>
      <c r="BG42" s="59" t="e">
        <f t="shared" si="65"/>
        <v>#REF!</v>
      </c>
      <c r="BH42" s="59" t="e">
        <f t="shared" si="65"/>
        <v>#REF!</v>
      </c>
      <c r="BI42" s="59" t="e">
        <f t="shared" si="65"/>
        <v>#REF!</v>
      </c>
      <c r="BJ42" s="59" t="e">
        <f t="shared" si="65"/>
        <v>#REF!</v>
      </c>
      <c r="BK42" s="59" t="e">
        <f t="shared" si="65"/>
        <v>#REF!</v>
      </c>
      <c r="BL42" s="59" t="e">
        <f t="shared" si="65"/>
        <v>#REF!</v>
      </c>
      <c r="BM42" s="59" t="e">
        <f t="shared" si="65"/>
        <v>#REF!</v>
      </c>
      <c r="BN42" s="59" t="e">
        <f t="shared" si="65"/>
        <v>#REF!</v>
      </c>
      <c r="BO42" s="59" t="e">
        <f t="shared" si="65"/>
        <v>#REF!</v>
      </c>
      <c r="BP42" s="59" t="e">
        <f t="shared" si="65"/>
        <v>#REF!</v>
      </c>
      <c r="BQ42" s="59" t="e">
        <f t="shared" si="65"/>
        <v>#REF!</v>
      </c>
      <c r="BR42" s="59"/>
      <c r="BS42" s="58" t="e">
        <f t="shared" ref="BS42" si="66">+BS41/BS3</f>
        <v>#REF!</v>
      </c>
      <c r="BT42" s="54"/>
      <c r="BU42" s="54"/>
      <c r="BV42" s="54"/>
      <c r="BW42" s="54"/>
      <c r="BX42" s="54"/>
      <c r="BY42" s="54"/>
      <c r="BZ42" s="54">
        <f t="shared" ref="BZ42:CC42" si="67">+BZ41/BZ3</f>
        <v>-0.19127734160040546</v>
      </c>
      <c r="CA42" s="54">
        <f t="shared" si="67"/>
        <v>-0.36586971900405518</v>
      </c>
      <c r="CB42" s="54">
        <f t="shared" si="67"/>
        <v>0.5274583205265152</v>
      </c>
      <c r="CC42" s="54" t="e">
        <f t="shared" si="67"/>
        <v>#DIV/0!</v>
      </c>
      <c r="CD42" s="54"/>
      <c r="CE42" s="57">
        <f t="shared" ref="CE42" si="68">+CE41/CE3</f>
        <v>-0.17295418826421627</v>
      </c>
      <c r="CF42" s="54">
        <f t="shared" ref="CE42:CI42" si="69">+CF41/CF3</f>
        <v>-0.19127734160040546</v>
      </c>
      <c r="CG42" s="54">
        <f t="shared" si="69"/>
        <v>-0.36586971900405518</v>
      </c>
      <c r="CH42" s="54">
        <f t="shared" si="69"/>
        <v>0.5274583205265152</v>
      </c>
      <c r="CI42" s="54">
        <f t="shared" si="69"/>
        <v>0.36692865017295601</v>
      </c>
      <c r="CJ42" s="54"/>
      <c r="CK42" s="57">
        <f t="shared" ref="CK42" si="70">+CK41/CK3</f>
        <v>1.6850250717797766E-2</v>
      </c>
    </row>
    <row r="43" spans="1:89">
      <c r="A43" s="36"/>
      <c r="B43" s="36"/>
      <c r="C43" s="36"/>
      <c r="D43" s="36"/>
      <c r="E43" s="20"/>
      <c r="F43" s="35"/>
      <c r="G43" s="35"/>
      <c r="H43" s="35"/>
      <c r="I43" s="35"/>
      <c r="J43" s="35"/>
      <c r="K43" s="34"/>
      <c r="L43" s="33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4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4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4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4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4"/>
      <c r="CF43" s="35"/>
      <c r="CG43" s="35"/>
      <c r="CH43" s="35"/>
      <c r="CI43" s="35"/>
      <c r="CJ43" s="35"/>
      <c r="CK43" s="34"/>
    </row>
    <row r="44" spans="1:89">
      <c r="A44" s="36"/>
      <c r="B44" s="21" t="s">
        <v>29</v>
      </c>
      <c r="C44" s="21"/>
      <c r="D44" s="21"/>
      <c r="E44" s="16"/>
      <c r="F44" s="30"/>
      <c r="G44" s="30">
        <f>+[1]Tax!O17</f>
        <v>5081.3048981499996</v>
      </c>
      <c r="H44" s="30">
        <f>+[1]Tax!P17</f>
        <v>201097.03802698333</v>
      </c>
      <c r="I44" s="30">
        <f>+[1]Tax!Q17</f>
        <v>0</v>
      </c>
      <c r="J44" s="30"/>
      <c r="K44" s="32">
        <f>+SUM(F44:I44)/$BX$1</f>
        <v>206.17834292513334</v>
      </c>
      <c r="L44" s="33"/>
      <c r="M44" s="30">
        <f>+[1]Tax!U17</f>
        <v>57284.879978601486</v>
      </c>
      <c r="N44" s="30">
        <f>+[1]Tax!V17</f>
        <v>66928.343924351502</v>
      </c>
      <c r="O44" s="30">
        <f>+[1]Tax!W17</f>
        <v>24669.293924351477</v>
      </c>
      <c r="P44" s="30">
        <f>+[1]Tax!X17</f>
        <v>46781.993924351482</v>
      </c>
      <c r="Q44" s="30">
        <f>+[1]Tax!Y17</f>
        <v>42236.032035557859</v>
      </c>
      <c r="R44" s="30">
        <f>+[1]Tax!Z17</f>
        <v>169620.02014676423</v>
      </c>
      <c r="S44" s="30">
        <f>+[1]Tax!AA17</f>
        <v>187800.02014676432</v>
      </c>
      <c r="T44" s="30">
        <f>+[1]Tax!AB17</f>
        <v>317763.62014676427</v>
      </c>
      <c r="U44" s="30">
        <f>+[1]Tax!AC17</f>
        <v>189766.37014676427</v>
      </c>
      <c r="V44" s="30">
        <f>+[1]Tax!AD17</f>
        <v>189766.37014676427</v>
      </c>
      <c r="W44" s="30">
        <f>+[1]Tax!AE17</f>
        <v>207946.37014676424</v>
      </c>
      <c r="X44" s="30">
        <f>+[1]Tax!AF17</f>
        <v>209912.72014676424</v>
      </c>
      <c r="Y44" s="30"/>
      <c r="Z44" s="32">
        <f>+SUM(M44:X44)/$BX$1</f>
        <v>1710.4760348145635</v>
      </c>
      <c r="AA44" s="30"/>
      <c r="AB44" s="30">
        <f>+[1]Tax!AJ17</f>
        <v>380421.46857777925</v>
      </c>
      <c r="AC44" s="30">
        <f>+[1]Tax!AK17</f>
        <v>665890.76957138011</v>
      </c>
      <c r="AD44" s="30">
        <f>+[1]Tax!AL17</f>
        <v>342095.11857777927</v>
      </c>
      <c r="AE44" s="30">
        <f>+[1]Tax!AM17</f>
        <v>625598.06957137992</v>
      </c>
      <c r="AF44" s="30">
        <f>+[1]Tax!AN17</f>
        <v>336253.86436292616</v>
      </c>
      <c r="AG44" s="30">
        <f>+[1]Tax!AO17</f>
        <v>619756.81535652676</v>
      </c>
      <c r="AH44" s="30">
        <f>+[1]Tax!AP17</f>
        <v>336253.86436292616</v>
      </c>
      <c r="AI44" s="30">
        <f>+[1]Tax!AQ17</f>
        <v>639903.16535652685</v>
      </c>
      <c r="AJ44" s="30">
        <f>+[1]Tax!AR17</f>
        <v>455682.86014807358</v>
      </c>
      <c r="AK44" s="30">
        <f>+[1]Tax!AS17</f>
        <v>488645.31114167423</v>
      </c>
      <c r="AL44" s="30">
        <f>+[1]Tax!AT17</f>
        <v>494009.21014807362</v>
      </c>
      <c r="AM44" s="30">
        <f>+[1]Tax!AU17</f>
        <v>526971.66114167427</v>
      </c>
      <c r="AN44" s="30"/>
      <c r="AO44" s="32">
        <f>+SUM(AB44:AM44)</f>
        <v>5911482.1783167198</v>
      </c>
      <c r="AP44" s="30"/>
      <c r="AQ44" s="30" t="e">
        <f>+[1]Tax!AY17</f>
        <v>#REF!</v>
      </c>
      <c r="AR44" s="30" t="e">
        <f>+[1]Tax!AZ17</f>
        <v>#REF!</v>
      </c>
      <c r="AS44" s="30" t="e">
        <f>+[1]Tax!BA17</f>
        <v>#REF!</v>
      </c>
      <c r="AT44" s="30" t="e">
        <f>+[1]Tax!BB17</f>
        <v>#REF!</v>
      </c>
      <c r="AU44" s="30" t="e">
        <f>+[1]Tax!BC17</f>
        <v>#REF!</v>
      </c>
      <c r="AV44" s="30" t="e">
        <f>+[1]Tax!BD17</f>
        <v>#REF!</v>
      </c>
      <c r="AW44" s="30" t="e">
        <f>+[1]Tax!BE17</f>
        <v>#REF!</v>
      </c>
      <c r="AX44" s="30" t="e">
        <f>+[1]Tax!BF17</f>
        <v>#REF!</v>
      </c>
      <c r="AY44" s="30" t="e">
        <f>+[1]Tax!BG17</f>
        <v>#REF!</v>
      </c>
      <c r="AZ44" s="30" t="e">
        <f>+[1]Tax!BH17</f>
        <v>#REF!</v>
      </c>
      <c r="BA44" s="30" t="e">
        <f>+[1]Tax!BI17</f>
        <v>#REF!</v>
      </c>
      <c r="BB44" s="30" t="e">
        <f>+[1]Tax!BJ17</f>
        <v>#REF!</v>
      </c>
      <c r="BC44" s="30"/>
      <c r="BD44" s="34" t="e">
        <f>+SUM(AQ44:BB44)</f>
        <v>#REF!</v>
      </c>
      <c r="BE44" s="35"/>
      <c r="BF44" s="35" t="e">
        <f>+[1]Tax!BN17</f>
        <v>#REF!</v>
      </c>
      <c r="BG44" s="35" t="e">
        <f>+[1]Tax!BO17</f>
        <v>#REF!</v>
      </c>
      <c r="BH44" s="35" t="e">
        <f>+[1]Tax!BP17</f>
        <v>#REF!</v>
      </c>
      <c r="BI44" s="35" t="e">
        <f>+[1]Tax!BQ17</f>
        <v>#REF!</v>
      </c>
      <c r="BJ44" s="35" t="e">
        <f>+[1]Tax!BR17</f>
        <v>#REF!</v>
      </c>
      <c r="BK44" s="35" t="e">
        <f>+[1]Tax!BS17</f>
        <v>#REF!</v>
      </c>
      <c r="BL44" s="35" t="e">
        <f>+[1]Tax!BT17</f>
        <v>#REF!</v>
      </c>
      <c r="BM44" s="35" t="e">
        <f>+[1]Tax!BU17</f>
        <v>#REF!</v>
      </c>
      <c r="BN44" s="35" t="e">
        <f>+[1]Tax!BV17</f>
        <v>#REF!</v>
      </c>
      <c r="BO44" s="35" t="e">
        <f>+[1]Tax!BW17</f>
        <v>#REF!</v>
      </c>
      <c r="BP44" s="35" t="e">
        <f>+[1]Tax!BX17</f>
        <v>#REF!</v>
      </c>
      <c r="BQ44" s="35" t="e">
        <f>+[1]Tax!BY17</f>
        <v>#REF!</v>
      </c>
      <c r="BR44" s="35"/>
      <c r="BS44" s="34" t="e">
        <f>+SUM(BF44:BQ44)</f>
        <v>#REF!</v>
      </c>
      <c r="BT44" s="30"/>
      <c r="BU44" s="30"/>
      <c r="BV44" s="30"/>
      <c r="BW44" s="30"/>
      <c r="BX44" s="30"/>
      <c r="BY44" s="30"/>
      <c r="BZ44" s="30"/>
      <c r="CA44" s="30">
        <f>+[1]Tax!CI17</f>
        <v>0</v>
      </c>
      <c r="CB44" s="30">
        <f>+[1]Tax!CJ17</f>
        <v>0</v>
      </c>
      <c r="CC44" s="30">
        <f>+[1]Tax!CK17</f>
        <v>0</v>
      </c>
      <c r="CD44" s="30"/>
      <c r="CE44" s="32">
        <f>+SUM(BZ44:CC44)/$BX$1</f>
        <v>0</v>
      </c>
      <c r="CF44" s="30"/>
      <c r="CG44" s="30">
        <f>+[1]Tax!CO17</f>
        <v>0</v>
      </c>
      <c r="CH44" s="30">
        <f>+[1]Tax!CP17</f>
        <v>0</v>
      </c>
      <c r="CI44" s="30">
        <f>+[1]Tax!CQ17</f>
        <v>0</v>
      </c>
      <c r="CJ44" s="30"/>
      <c r="CK44" s="32">
        <f>+SUM(CF44:CI44)/$BX$1</f>
        <v>0</v>
      </c>
    </row>
    <row r="45" spans="1:89">
      <c r="A45" s="36"/>
      <c r="B45" s="21"/>
      <c r="C45" s="21"/>
      <c r="D45" s="21"/>
      <c r="E45" s="16"/>
      <c r="F45" s="30"/>
      <c r="G45" s="30"/>
      <c r="H45" s="30"/>
      <c r="I45" s="30"/>
      <c r="J45" s="30"/>
      <c r="K45" s="32"/>
      <c r="L45" s="33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2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2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4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4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2"/>
      <c r="CF45" s="30"/>
      <c r="CG45" s="30"/>
      <c r="CH45" s="30"/>
      <c r="CI45" s="30"/>
      <c r="CJ45" s="30"/>
      <c r="CK45" s="32"/>
    </row>
    <row r="46" spans="1:89" s="63" customFormat="1">
      <c r="A46" s="62"/>
      <c r="B46" s="44" t="s">
        <v>30</v>
      </c>
      <c r="C46" s="44"/>
      <c r="D46" s="44"/>
      <c r="E46" s="45"/>
      <c r="F46" s="46">
        <f t="shared" ref="F46:AM46" si="71">+F41-F44</f>
        <v>-685053</v>
      </c>
      <c r="G46" s="46">
        <f t="shared" si="71"/>
        <v>-715027.00571481674</v>
      </c>
      <c r="H46" s="46">
        <f t="shared" si="71"/>
        <v>-771533.66884365003</v>
      </c>
      <c r="I46" s="46">
        <f t="shared" si="71"/>
        <v>-674805.63081666664</v>
      </c>
      <c r="J46" s="46"/>
      <c r="K46" s="47">
        <f t="shared" ref="K46" si="72">+K41-K44</f>
        <v>-2629208.3907929244</v>
      </c>
      <c r="L46" s="48"/>
      <c r="M46" s="46">
        <f t="shared" si="71"/>
        <v>145515.58781793196</v>
      </c>
      <c r="N46" s="46">
        <f t="shared" si="71"/>
        <v>75872.123872181954</v>
      </c>
      <c r="O46" s="46">
        <f t="shared" si="71"/>
        <v>-14018.826127818087</v>
      </c>
      <c r="P46" s="46">
        <f t="shared" si="71"/>
        <v>31968.47387218193</v>
      </c>
      <c r="Q46" s="46">
        <f t="shared" si="71"/>
        <v>23280.402018575442</v>
      </c>
      <c r="R46" s="46">
        <f t="shared" si="71"/>
        <v>297512.38016496901</v>
      </c>
      <c r="S46" s="46">
        <f t="shared" si="71"/>
        <v>339332.38016496901</v>
      </c>
      <c r="T46" s="46">
        <f t="shared" si="71"/>
        <v>620168.78016496892</v>
      </c>
      <c r="U46" s="46">
        <f t="shared" si="71"/>
        <v>341416.0301649691</v>
      </c>
      <c r="V46" s="46">
        <f t="shared" si="71"/>
        <v>341416.0301649691</v>
      </c>
      <c r="W46" s="46">
        <f t="shared" si="71"/>
        <v>383236.03016496915</v>
      </c>
      <c r="X46" s="46">
        <f t="shared" si="71"/>
        <v>385319.68016496912</v>
      </c>
      <c r="Y46" s="46"/>
      <c r="Z46" s="47">
        <f t="shared" ref="Z46" si="73">+Z41-Z44</f>
        <v>2971.019072607839</v>
      </c>
      <c r="AA46" s="46"/>
      <c r="AB46" s="46">
        <f t="shared" si="71"/>
        <v>752130.8221881272</v>
      </c>
      <c r="AC46" s="46">
        <f t="shared" si="71"/>
        <v>1439983.542738873</v>
      </c>
      <c r="AD46" s="46">
        <f t="shared" si="71"/>
        <v>666407.1721881273</v>
      </c>
      <c r="AE46" s="46">
        <f t="shared" si="71"/>
        <v>1352176.2427388732</v>
      </c>
      <c r="AF46" s="46">
        <f t="shared" si="71"/>
        <v>651215.53052990045</v>
      </c>
      <c r="AG46" s="46">
        <f t="shared" si="71"/>
        <v>1336984.6010806463</v>
      </c>
      <c r="AH46" s="46">
        <f t="shared" si="71"/>
        <v>651215.53052990045</v>
      </c>
      <c r="AI46" s="46">
        <f t="shared" si="71"/>
        <v>1380888.2510806462</v>
      </c>
      <c r="AJ46" s="46">
        <f t="shared" si="71"/>
        <v>908503.6388716728</v>
      </c>
      <c r="AK46" s="46">
        <f t="shared" si="71"/>
        <v>1049313.2094224191</v>
      </c>
      <c r="AL46" s="46">
        <f t="shared" si="71"/>
        <v>994227.28887167282</v>
      </c>
      <c r="AM46" s="46">
        <f t="shared" si="71"/>
        <v>1135036.859422419</v>
      </c>
      <c r="AN46" s="46"/>
      <c r="AO46" s="47">
        <f t="shared" ref="AO46" si="74">+AO41-AO44</f>
        <v>12318082.68966328</v>
      </c>
      <c r="AP46" s="46"/>
      <c r="AQ46" s="46" t="e">
        <f t="shared" ref="AQ46:BB46" si="75">+AQ41-AQ44</f>
        <v>#REF!</v>
      </c>
      <c r="AR46" s="46" t="e">
        <f t="shared" si="75"/>
        <v>#REF!</v>
      </c>
      <c r="AS46" s="46" t="e">
        <f t="shared" si="75"/>
        <v>#REF!</v>
      </c>
      <c r="AT46" s="46" t="e">
        <f t="shared" si="75"/>
        <v>#REF!</v>
      </c>
      <c r="AU46" s="46" t="e">
        <f t="shared" si="75"/>
        <v>#REF!</v>
      </c>
      <c r="AV46" s="46" t="e">
        <f t="shared" si="75"/>
        <v>#REF!</v>
      </c>
      <c r="AW46" s="46" t="e">
        <f t="shared" si="75"/>
        <v>#REF!</v>
      </c>
      <c r="AX46" s="46" t="e">
        <f t="shared" si="75"/>
        <v>#REF!</v>
      </c>
      <c r="AY46" s="46" t="e">
        <f t="shared" si="75"/>
        <v>#REF!</v>
      </c>
      <c r="AZ46" s="46" t="e">
        <f t="shared" si="75"/>
        <v>#REF!</v>
      </c>
      <c r="BA46" s="46" t="e">
        <f t="shared" si="75"/>
        <v>#REF!</v>
      </c>
      <c r="BB46" s="46" t="e">
        <f t="shared" si="75"/>
        <v>#REF!</v>
      </c>
      <c r="BC46" s="46"/>
      <c r="BD46" s="50" t="e">
        <f t="shared" ref="BD46" si="76">+BD41-BD44</f>
        <v>#REF!</v>
      </c>
      <c r="BE46" s="51"/>
      <c r="BF46" s="51" t="e">
        <f t="shared" ref="BF46:BQ46" si="77">+BF41-BF44</f>
        <v>#REF!</v>
      </c>
      <c r="BG46" s="51" t="e">
        <f t="shared" si="77"/>
        <v>#REF!</v>
      </c>
      <c r="BH46" s="51" t="e">
        <f t="shared" si="77"/>
        <v>#REF!</v>
      </c>
      <c r="BI46" s="51" t="e">
        <f t="shared" si="77"/>
        <v>#REF!</v>
      </c>
      <c r="BJ46" s="51" t="e">
        <f t="shared" si="77"/>
        <v>#REF!</v>
      </c>
      <c r="BK46" s="51" t="e">
        <f t="shared" si="77"/>
        <v>#REF!</v>
      </c>
      <c r="BL46" s="51" t="e">
        <f t="shared" si="77"/>
        <v>#REF!</v>
      </c>
      <c r="BM46" s="51" t="e">
        <f t="shared" si="77"/>
        <v>#REF!</v>
      </c>
      <c r="BN46" s="51" t="e">
        <f t="shared" si="77"/>
        <v>#REF!</v>
      </c>
      <c r="BO46" s="51" t="e">
        <f t="shared" si="77"/>
        <v>#REF!</v>
      </c>
      <c r="BP46" s="51" t="e">
        <f t="shared" si="77"/>
        <v>#REF!</v>
      </c>
      <c r="BQ46" s="51" t="e">
        <f t="shared" si="77"/>
        <v>#REF!</v>
      </c>
      <c r="BR46" s="51"/>
      <c r="BS46" s="50" t="e">
        <f t="shared" ref="BS46" si="78">+BS41-BS44</f>
        <v>#REF!</v>
      </c>
      <c r="BT46" s="23"/>
      <c r="BU46" s="23"/>
      <c r="BV46" s="23"/>
      <c r="BW46" s="23"/>
      <c r="BX46" s="23"/>
      <c r="BY46" s="23"/>
      <c r="BZ46" s="46">
        <f t="shared" ref="BZ46:CC46" si="79">+BZ41-BZ44</f>
        <v>-721944</v>
      </c>
      <c r="CA46" s="46">
        <f t="shared" si="79"/>
        <v>-189165.62081666666</v>
      </c>
      <c r="CB46" s="46">
        <f t="shared" si="79"/>
        <v>632544.36918333336</v>
      </c>
      <c r="CC46" s="46">
        <f t="shared" si="79"/>
        <v>-671055.63081666664</v>
      </c>
      <c r="CD46" s="46"/>
      <c r="CE46" s="47">
        <f t="shared" ref="CE46" si="80">+CE41-CE44</f>
        <v>-949620.88244999968</v>
      </c>
      <c r="CF46" s="46">
        <f t="shared" ref="CE46:CI46" si="81">+CF41-CF44</f>
        <v>-721944</v>
      </c>
      <c r="CG46" s="46">
        <f t="shared" si="81"/>
        <v>-189165.62081666666</v>
      </c>
      <c r="CH46" s="46">
        <f t="shared" si="81"/>
        <v>632544.36918333336</v>
      </c>
      <c r="CI46" s="46">
        <f t="shared" si="81"/>
        <v>388944.36918333336</v>
      </c>
      <c r="CJ46" s="46"/>
      <c r="CK46" s="47">
        <f t="shared" ref="CK46" si="82">+CK41-CK44</f>
        <v>110379.11755000032</v>
      </c>
    </row>
    <row r="47" spans="1:89">
      <c r="A47" s="52"/>
      <c r="B47" s="53" t="s">
        <v>23</v>
      </c>
      <c r="C47" s="37"/>
      <c r="D47" s="37"/>
      <c r="E47" s="16"/>
      <c r="F47" s="54">
        <f t="shared" ref="F47:AM47" si="83">+F46/F3</f>
        <v>-0.17974628609931409</v>
      </c>
      <c r="G47" s="54" t="e">
        <f t="shared" si="83"/>
        <v>#DIV/0!</v>
      </c>
      <c r="H47" s="54" t="e">
        <f t="shared" si="83"/>
        <v>#DIV/0!</v>
      </c>
      <c r="I47" s="54" t="e">
        <f t="shared" si="83"/>
        <v>#DIV/0!</v>
      </c>
      <c r="J47" s="54"/>
      <c r="K47" s="57">
        <f t="shared" ref="K47" si="84">+K46/K3</f>
        <v>-0.68985968038411949</v>
      </c>
      <c r="L47" s="56"/>
      <c r="M47" s="54">
        <f t="shared" si="83"/>
        <v>0.15317430296624415</v>
      </c>
      <c r="N47" s="54">
        <f t="shared" si="83"/>
        <v>7.9865393549665209E-2</v>
      </c>
      <c r="O47" s="54">
        <f t="shared" si="83"/>
        <v>-1.8944359632186603E-2</v>
      </c>
      <c r="P47" s="54">
        <f t="shared" si="83"/>
        <v>3.6327811218388559E-2</v>
      </c>
      <c r="Q47" s="54">
        <f t="shared" si="83"/>
        <v>2.8741237059969681E-2</v>
      </c>
      <c r="R47" s="54">
        <f t="shared" si="83"/>
        <v>0.22369351892102934</v>
      </c>
      <c r="S47" s="54">
        <f t="shared" si="83"/>
        <v>0.25513712794358573</v>
      </c>
      <c r="T47" s="54">
        <f t="shared" si="83"/>
        <v>0.33522636765673997</v>
      </c>
      <c r="U47" s="54">
        <f t="shared" si="83"/>
        <v>0.24386859297497793</v>
      </c>
      <c r="V47" s="54">
        <f t="shared" si="83"/>
        <v>0.24386859297497793</v>
      </c>
      <c r="W47" s="54">
        <f t="shared" si="83"/>
        <v>0.27374002154640653</v>
      </c>
      <c r="X47" s="54">
        <f t="shared" si="83"/>
        <v>0.26212223140474089</v>
      </c>
      <c r="Y47" s="54"/>
      <c r="Z47" s="57">
        <f t="shared" ref="Z47" si="85">+Z46/Z3</f>
        <v>0.20475665558978903</v>
      </c>
      <c r="AA47" s="54"/>
      <c r="AB47" s="54">
        <f t="shared" si="83"/>
        <v>0.35815753437529868</v>
      </c>
      <c r="AC47" s="54">
        <f t="shared" si="83"/>
        <v>0.54961203921331037</v>
      </c>
      <c r="AD47" s="54">
        <f t="shared" si="83"/>
        <v>0.32827939516656518</v>
      </c>
      <c r="AE47" s="54">
        <f t="shared" si="83"/>
        <v>0.54523235594309405</v>
      </c>
      <c r="AF47" s="54">
        <f t="shared" si="83"/>
        <v>0.32079582784724159</v>
      </c>
      <c r="AG47" s="54">
        <f t="shared" si="83"/>
        <v>0.53910669398413158</v>
      </c>
      <c r="AH47" s="54">
        <f t="shared" si="83"/>
        <v>0.32079582784724159</v>
      </c>
      <c r="AI47" s="54">
        <f t="shared" si="83"/>
        <v>0.54152480434535144</v>
      </c>
      <c r="AJ47" s="54">
        <f t="shared" si="83"/>
        <v>0.36633211244825514</v>
      </c>
      <c r="AK47" s="54">
        <f t="shared" si="83"/>
        <v>0.51690305882877785</v>
      </c>
      <c r="AL47" s="54">
        <f t="shared" si="83"/>
        <v>0.38989305445947953</v>
      </c>
      <c r="AM47" s="54">
        <f t="shared" si="83"/>
        <v>0.54049374258210425</v>
      </c>
      <c r="AN47" s="54"/>
      <c r="AO47" s="57">
        <f t="shared" ref="AO47" si="86">+AO46/AO3</f>
        <v>0.44825628419444252</v>
      </c>
      <c r="AP47" s="54"/>
      <c r="AQ47" s="54" t="e">
        <f t="shared" ref="AQ47:BB47" si="87">+AQ46/AQ3</f>
        <v>#REF!</v>
      </c>
      <c r="AR47" s="54" t="e">
        <f t="shared" si="87"/>
        <v>#REF!</v>
      </c>
      <c r="AS47" s="54" t="e">
        <f t="shared" si="87"/>
        <v>#REF!</v>
      </c>
      <c r="AT47" s="54" t="e">
        <f t="shared" si="87"/>
        <v>#REF!</v>
      </c>
      <c r="AU47" s="54" t="e">
        <f t="shared" si="87"/>
        <v>#REF!</v>
      </c>
      <c r="AV47" s="54" t="e">
        <f t="shared" si="87"/>
        <v>#REF!</v>
      </c>
      <c r="AW47" s="54" t="e">
        <f t="shared" si="87"/>
        <v>#REF!</v>
      </c>
      <c r="AX47" s="54" t="e">
        <f t="shared" si="87"/>
        <v>#REF!</v>
      </c>
      <c r="AY47" s="54" t="e">
        <f t="shared" si="87"/>
        <v>#REF!</v>
      </c>
      <c r="AZ47" s="54" t="e">
        <f t="shared" si="87"/>
        <v>#REF!</v>
      </c>
      <c r="BA47" s="54" t="e">
        <f t="shared" si="87"/>
        <v>#REF!</v>
      </c>
      <c r="BB47" s="54" t="e">
        <f t="shared" si="87"/>
        <v>#REF!</v>
      </c>
      <c r="BC47" s="54"/>
      <c r="BD47" s="58" t="e">
        <f t="shared" ref="BD47" si="88">+BD46/BD3</f>
        <v>#REF!</v>
      </c>
      <c r="BE47" s="59"/>
      <c r="BF47" s="59" t="e">
        <f t="shared" ref="BF47:BQ47" si="89">+BF46/BF3</f>
        <v>#REF!</v>
      </c>
      <c r="BG47" s="59" t="e">
        <f t="shared" si="89"/>
        <v>#REF!</v>
      </c>
      <c r="BH47" s="59" t="e">
        <f t="shared" si="89"/>
        <v>#REF!</v>
      </c>
      <c r="BI47" s="59" t="e">
        <f t="shared" si="89"/>
        <v>#REF!</v>
      </c>
      <c r="BJ47" s="59" t="e">
        <f t="shared" si="89"/>
        <v>#REF!</v>
      </c>
      <c r="BK47" s="59" t="e">
        <f t="shared" si="89"/>
        <v>#REF!</v>
      </c>
      <c r="BL47" s="59" t="e">
        <f t="shared" si="89"/>
        <v>#REF!</v>
      </c>
      <c r="BM47" s="59" t="e">
        <f t="shared" si="89"/>
        <v>#REF!</v>
      </c>
      <c r="BN47" s="59" t="e">
        <f t="shared" si="89"/>
        <v>#REF!</v>
      </c>
      <c r="BO47" s="59" t="e">
        <f t="shared" si="89"/>
        <v>#REF!</v>
      </c>
      <c r="BP47" s="59" t="e">
        <f t="shared" si="89"/>
        <v>#REF!</v>
      </c>
      <c r="BQ47" s="59" t="e">
        <f t="shared" si="89"/>
        <v>#REF!</v>
      </c>
      <c r="BR47" s="59"/>
      <c r="BS47" s="58" t="e">
        <f t="shared" ref="BS47" si="90">+BS46/BS3</f>
        <v>#REF!</v>
      </c>
      <c r="BT47" s="54"/>
      <c r="BU47" s="54"/>
      <c r="BV47" s="54"/>
      <c r="BW47" s="54"/>
      <c r="BX47" s="54"/>
      <c r="BY47" s="54"/>
      <c r="BZ47" s="54">
        <f t="shared" ref="BZ47:CC47" si="91">+BZ46/BZ3</f>
        <v>-0.19127734160040546</v>
      </c>
      <c r="CA47" s="54">
        <f t="shared" si="91"/>
        <v>-0.36586971900405518</v>
      </c>
      <c r="CB47" s="54">
        <f t="shared" si="91"/>
        <v>0.5274583205265152</v>
      </c>
      <c r="CC47" s="54" t="e">
        <f t="shared" si="91"/>
        <v>#DIV/0!</v>
      </c>
      <c r="CD47" s="54"/>
      <c r="CE47" s="57">
        <f t="shared" ref="CE47" si="92">+CE46/CE3</f>
        <v>-0.17295418826421627</v>
      </c>
      <c r="CF47" s="54">
        <f t="shared" ref="CE47:CI47" si="93">+CF46/CF3</f>
        <v>-0.19127734160040546</v>
      </c>
      <c r="CG47" s="54">
        <f t="shared" si="93"/>
        <v>-0.36586971900405518</v>
      </c>
      <c r="CH47" s="54">
        <f t="shared" si="93"/>
        <v>0.5274583205265152</v>
      </c>
      <c r="CI47" s="54">
        <f t="shared" si="93"/>
        <v>0.36692865017295601</v>
      </c>
      <c r="CJ47" s="54"/>
      <c r="CK47" s="57">
        <f t="shared" ref="CK47" si="94">+CK46/CK3</f>
        <v>1.6850250717797766E-2</v>
      </c>
    </row>
    <row r="48" spans="1:89">
      <c r="A48" s="36"/>
      <c r="B48" s="36"/>
      <c r="C48" s="36"/>
      <c r="D48" s="36"/>
      <c r="E48" s="20"/>
      <c r="F48" s="35"/>
      <c r="G48" s="35"/>
      <c r="H48" s="35"/>
      <c r="I48" s="35"/>
      <c r="J48" s="35"/>
      <c r="K48" s="35"/>
      <c r="L48" s="33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</row>
    <row r="49" spans="1:87">
      <c r="A49" s="64"/>
      <c r="B49" s="64"/>
      <c r="C49" s="64"/>
      <c r="D49" s="64"/>
      <c r="E49" s="64"/>
      <c r="F49" s="64"/>
      <c r="G49" s="64"/>
      <c r="H49" s="64"/>
      <c r="I49" s="64"/>
      <c r="BZ49" s="64"/>
      <c r="CA49" s="64"/>
      <c r="CB49" s="64"/>
      <c r="CC49" s="64"/>
      <c r="CF49" s="64"/>
      <c r="CG49" s="64"/>
      <c r="CH49" s="64"/>
      <c r="CI49" s="64"/>
    </row>
    <row r="50" spans="1:87">
      <c r="A50" s="64"/>
      <c r="B50" s="64"/>
      <c r="C50" s="64"/>
      <c r="D50" s="64"/>
      <c r="E50" s="64"/>
      <c r="F50" s="64"/>
      <c r="G50" s="64"/>
      <c r="H50" s="64"/>
      <c r="I50" s="64"/>
      <c r="BZ50" s="64"/>
      <c r="CA50" s="64"/>
      <c r="CB50" s="64"/>
      <c r="CC50" s="64"/>
      <c r="CF50" s="64"/>
      <c r="CG50" s="64"/>
      <c r="CH50" s="64"/>
      <c r="CI50" s="64"/>
    </row>
    <row r="51" spans="1:87">
      <c r="A51" s="64"/>
      <c r="B51" s="64"/>
      <c r="C51" s="64"/>
      <c r="D51" s="64"/>
      <c r="E51" s="64"/>
      <c r="F51" s="64"/>
      <c r="G51" s="64"/>
      <c r="H51" s="64"/>
      <c r="I51" s="64"/>
      <c r="BZ51" s="64"/>
      <c r="CA51" s="64"/>
      <c r="CB51" s="64"/>
      <c r="CC51" s="64"/>
      <c r="CF51" s="64"/>
      <c r="CG51" s="64"/>
      <c r="CH51" s="64"/>
      <c r="CI51" s="64"/>
    </row>
    <row r="52" spans="1:87">
      <c r="A52" s="64"/>
      <c r="B52" s="64"/>
      <c r="C52" s="64"/>
      <c r="D52" s="64"/>
      <c r="E52" s="64"/>
      <c r="F52" s="64"/>
      <c r="G52" s="64"/>
      <c r="H52" s="64"/>
      <c r="I52" s="64"/>
      <c r="BZ52" s="64"/>
      <c r="CA52" s="64"/>
      <c r="CB52" s="64"/>
      <c r="CC52" s="64"/>
      <c r="CF52" s="64"/>
      <c r="CG52" s="64"/>
      <c r="CH52" s="64"/>
      <c r="CI52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2014-11-12T10:36:16Z</dcterms:created>
  <dcterms:modified xsi:type="dcterms:W3CDTF">2014-11-12T10:51:37Z</dcterms:modified>
</cp:coreProperties>
</file>