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0730" windowHeight="11760"/>
  </bookViews>
  <sheets>
    <sheet name="WOW!" sheetId="1" r:id="rId1"/>
    <sheet name="Av. Deal per Year-Region" sheetId="2" r:id="rId2"/>
    <sheet name="N° New Deals per Year-Region" sheetId="3" r:id="rId3"/>
    <sheet name="Revenue New-Existing per Year" sheetId="4" r:id="rId4"/>
  </sheets>
  <externalReferences>
    <externalReference r:id="rId5"/>
  </externalReferences>
  <calcPr calcId="125725"/>
</workbook>
</file>

<file path=xl/calcChain.xml><?xml version="1.0" encoding="utf-8"?>
<calcChain xmlns="http://schemas.openxmlformats.org/spreadsheetml/2006/main">
  <c r="J50" i="4"/>
  <c r="D136"/>
  <c r="E136"/>
  <c r="F136"/>
  <c r="G136"/>
  <c r="H136"/>
  <c r="I136"/>
  <c r="C136"/>
  <c r="J117"/>
  <c r="J118" s="1"/>
  <c r="J116"/>
  <c r="I118"/>
  <c r="H118"/>
  <c r="G118"/>
  <c r="F118"/>
  <c r="E118"/>
  <c r="D118"/>
  <c r="C118"/>
  <c r="J95"/>
  <c r="J94"/>
  <c r="I96"/>
  <c r="H96"/>
  <c r="G96"/>
  <c r="F96"/>
  <c r="E96"/>
  <c r="D96"/>
  <c r="C96"/>
  <c r="J73"/>
  <c r="J74" s="1"/>
  <c r="J72"/>
  <c r="I74"/>
  <c r="H74"/>
  <c r="G74"/>
  <c r="F74"/>
  <c r="E74"/>
  <c r="D74"/>
  <c r="C74"/>
  <c r="I51"/>
  <c r="F50"/>
  <c r="G51" s="1"/>
  <c r="F49"/>
  <c r="F51" s="1"/>
  <c r="J49"/>
  <c r="H51"/>
  <c r="E51"/>
  <c r="D51"/>
  <c r="C51"/>
  <c r="E28"/>
  <c r="D28"/>
  <c r="J27"/>
  <c r="J26"/>
  <c r="I28"/>
  <c r="H28"/>
  <c r="G28"/>
  <c r="F28"/>
  <c r="C28"/>
  <c r="J4"/>
  <c r="J3"/>
  <c r="I5"/>
  <c r="H5"/>
  <c r="D5"/>
  <c r="E5"/>
  <c r="F5"/>
  <c r="G5"/>
  <c r="C5"/>
  <c r="J40" i="3"/>
  <c r="J41"/>
  <c r="J42"/>
  <c r="J43"/>
  <c r="J44"/>
  <c r="J39"/>
  <c r="J9"/>
  <c r="J4"/>
  <c r="J5"/>
  <c r="J6"/>
  <c r="J7"/>
  <c r="J8"/>
  <c r="J3"/>
  <c r="J8" i="2"/>
  <c r="J7"/>
  <c r="J4"/>
  <c r="J5"/>
  <c r="J6"/>
  <c r="J3"/>
  <c r="D34" i="1"/>
  <c r="C34"/>
  <c r="D33"/>
  <c r="C33"/>
  <c r="K11"/>
  <c r="K10"/>
  <c r="K6"/>
  <c r="K7"/>
  <c r="K8"/>
  <c r="K9"/>
  <c r="K5"/>
  <c r="F11"/>
  <c r="D10"/>
  <c r="L6"/>
  <c r="L7"/>
  <c r="L8"/>
  <c r="L9"/>
  <c r="L5"/>
  <c r="J10"/>
  <c r="J6"/>
  <c r="J7"/>
  <c r="J8"/>
  <c r="J9"/>
  <c r="J5"/>
  <c r="I5"/>
  <c r="F10"/>
  <c r="F6"/>
  <c r="F7"/>
  <c r="F8"/>
  <c r="F9"/>
  <c r="F5"/>
  <c r="C10"/>
  <c r="I9"/>
  <c r="I8"/>
  <c r="I7"/>
  <c r="I6"/>
  <c r="J96" i="4" l="1"/>
  <c r="J51"/>
  <c r="J136" s="1"/>
  <c r="J28"/>
  <c r="J5"/>
  <c r="L10" i="1"/>
</calcChain>
</file>

<file path=xl/sharedStrings.xml><?xml version="1.0" encoding="utf-8"?>
<sst xmlns="http://schemas.openxmlformats.org/spreadsheetml/2006/main" count="85" uniqueCount="34">
  <si>
    <t>APAC</t>
  </si>
  <si>
    <t>Europe</t>
  </si>
  <si>
    <t>LATAM</t>
  </si>
  <si>
    <t>MEA</t>
  </si>
  <si>
    <t>North America</t>
  </si>
  <si>
    <t>Average New Sales</t>
  </si>
  <si>
    <t>Total New Sales Revenues</t>
  </si>
  <si>
    <t>Total Maintenance Revenues</t>
  </si>
  <si>
    <t>Total Revenues</t>
  </si>
  <si>
    <t xml:space="preserve">Assumptions: </t>
  </si>
  <si>
    <t>+ 3,7M Existing Customers</t>
  </si>
  <si>
    <t xml:space="preserve">Maintenance </t>
  </si>
  <si>
    <t>New Sales</t>
  </si>
  <si>
    <t>Average Maintenance (2015 base)</t>
  </si>
  <si>
    <t>Other Existing Revenues</t>
  </si>
  <si>
    <t>APAC = Average/Total Revenues</t>
  </si>
  <si>
    <t>Europe +80% Average/Total Revenues</t>
  </si>
  <si>
    <t>LATAM +10% Average/Total Revenues</t>
  </si>
  <si>
    <t>MEA +20% Average/Total Revenues</t>
  </si>
  <si>
    <t>North America +100% Average/Total Revenues</t>
  </si>
  <si>
    <t>Upgrade</t>
  </si>
  <si>
    <t>20% of 2014 New Sales</t>
  </si>
  <si>
    <t>40K for each active client</t>
  </si>
  <si>
    <t>Upgrade Revenues</t>
  </si>
  <si>
    <t>Total %</t>
  </si>
  <si>
    <t>Total Existing Revenues</t>
  </si>
  <si>
    <t>Region</t>
  </si>
  <si>
    <t>Existing Customers</t>
  </si>
  <si>
    <t>New Customers</t>
  </si>
  <si>
    <t>Ante 2010</t>
  </si>
  <si>
    <t>Yearly Av. Sale</t>
  </si>
  <si>
    <t>Yearly Total New Customers</t>
  </si>
  <si>
    <t>Total Revenues New Deals</t>
  </si>
  <si>
    <t>EUROPE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</si>
</sst>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0" fillId="0" borderId="0" xfId="0" quotePrefix="1"/>
    <xf numFmtId="0" fontId="3" fillId="0" borderId="0" xfId="0" applyFont="1" applyAlignment="1">
      <alignment vertical="center"/>
    </xf>
    <xf numFmtId="0" fontId="4" fillId="0" borderId="0" xfId="0" applyFont="1"/>
    <xf numFmtId="0" fontId="2" fillId="0" borderId="4" xfId="0" applyFont="1" applyBorder="1"/>
    <xf numFmtId="0" fontId="2" fillId="0" borderId="5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3" fontId="0" fillId="0" borderId="6" xfId="0" applyNumberFormat="1" applyBorder="1"/>
    <xf numFmtId="3" fontId="0" fillId="0" borderId="7" xfId="0" applyNumberFormat="1" applyBorder="1"/>
    <xf numFmtId="3" fontId="0" fillId="0" borderId="8" xfId="0" applyNumberFormat="1" applyBorder="1"/>
    <xf numFmtId="9" fontId="0" fillId="0" borderId="6" xfId="0" applyNumberFormat="1" applyBorder="1"/>
    <xf numFmtId="9" fontId="0" fillId="0" borderId="7" xfId="0" applyNumberFormat="1" applyBorder="1"/>
    <xf numFmtId="9" fontId="0" fillId="0" borderId="8" xfId="0" applyNumberFormat="1" applyBorder="1"/>
    <xf numFmtId="0" fontId="2" fillId="0" borderId="9" xfId="0" applyFont="1" applyFill="1" applyBorder="1"/>
    <xf numFmtId="3" fontId="1" fillId="0" borderId="3" xfId="0" applyNumberFormat="1" applyFont="1" applyBorder="1"/>
    <xf numFmtId="0" fontId="1" fillId="0" borderId="12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3" fontId="0" fillId="0" borderId="14" xfId="0" applyNumberFormat="1" applyBorder="1"/>
    <xf numFmtId="3" fontId="0" fillId="0" borderId="15" xfId="0" applyNumberFormat="1" applyBorder="1"/>
    <xf numFmtId="0" fontId="2" fillId="0" borderId="16" xfId="0" applyFont="1" applyBorder="1"/>
    <xf numFmtId="3" fontId="0" fillId="0" borderId="17" xfId="0" applyNumberFormat="1" applyBorder="1"/>
    <xf numFmtId="0" fontId="2" fillId="2" borderId="18" xfId="0" applyFont="1" applyFill="1" applyBorder="1"/>
    <xf numFmtId="0" fontId="1" fillId="2" borderId="3" xfId="0" applyFont="1" applyFill="1" applyBorder="1"/>
    <xf numFmtId="0" fontId="1" fillId="2" borderId="10" xfId="0" applyFont="1" applyFill="1" applyBorder="1"/>
    <xf numFmtId="3" fontId="1" fillId="2" borderId="3" xfId="0" applyNumberFormat="1" applyFont="1" applyFill="1" applyBorder="1"/>
    <xf numFmtId="3" fontId="1" fillId="2" borderId="19" xfId="0" applyNumberFormat="1" applyFont="1" applyFill="1" applyBorder="1"/>
    <xf numFmtId="0" fontId="2" fillId="2" borderId="20" xfId="0" applyFont="1" applyFill="1" applyBorder="1"/>
    <xf numFmtId="0" fontId="1" fillId="2" borderId="21" xfId="0" applyFont="1" applyFill="1" applyBorder="1"/>
    <xf numFmtId="9" fontId="1" fillId="2" borderId="21" xfId="0" applyNumberFormat="1" applyFont="1" applyFill="1" applyBorder="1"/>
    <xf numFmtId="9" fontId="5" fillId="2" borderId="21" xfId="0" applyNumberFormat="1" applyFont="1" applyFill="1" applyBorder="1"/>
    <xf numFmtId="9" fontId="1" fillId="2" borderId="22" xfId="0" applyNumberFormat="1" applyFont="1" applyFill="1" applyBorder="1"/>
    <xf numFmtId="0" fontId="1" fillId="0" borderId="23" xfId="0" applyFont="1" applyBorder="1" applyAlignment="1">
      <alignment horizontal="center" wrapText="1"/>
    </xf>
    <xf numFmtId="3" fontId="1" fillId="2" borderId="9" xfId="0" applyNumberFormat="1" applyFont="1" applyFill="1" applyBorder="1"/>
    <xf numFmtId="0" fontId="1" fillId="0" borderId="11" xfId="0" applyFont="1" applyBorder="1" applyAlignment="1">
      <alignment horizontal="center"/>
    </xf>
    <xf numFmtId="0" fontId="0" fillId="0" borderId="11" xfId="0" applyBorder="1"/>
    <xf numFmtId="0" fontId="2" fillId="0" borderId="1" xfId="0" applyFont="1" applyFill="1" applyBorder="1"/>
    <xf numFmtId="0" fontId="2" fillId="0" borderId="24" xfId="0" applyFont="1" applyFill="1" applyBorder="1"/>
    <xf numFmtId="9" fontId="0" fillId="0" borderId="25" xfId="0" applyNumberFormat="1" applyBorder="1"/>
    <xf numFmtId="9" fontId="0" fillId="0" borderId="26" xfId="0" applyNumberFormat="1" applyBorder="1"/>
    <xf numFmtId="0" fontId="1" fillId="0" borderId="6" xfId="0" applyFont="1" applyBorder="1" applyAlignment="1">
      <alignment horizontal="center"/>
    </xf>
    <xf numFmtId="0" fontId="2" fillId="0" borderId="9" xfId="0" applyFont="1" applyFill="1" applyBorder="1" applyAlignment="1">
      <alignment wrapText="1"/>
    </xf>
    <xf numFmtId="0" fontId="1" fillId="0" borderId="4" xfId="0" applyFont="1" applyBorder="1" applyAlignment="1">
      <alignment horizontal="center"/>
    </xf>
    <xf numFmtId="0" fontId="2" fillId="0" borderId="29" xfId="0" applyFont="1" applyBorder="1"/>
    <xf numFmtId="0" fontId="1" fillId="2" borderId="9" xfId="0" applyFont="1" applyFill="1" applyBorder="1"/>
    <xf numFmtId="3" fontId="1" fillId="2" borderId="10" xfId="0" applyNumberFormat="1" applyFont="1" applyFill="1" applyBorder="1"/>
    <xf numFmtId="0" fontId="1" fillId="0" borderId="28" xfId="0" applyFont="1" applyBorder="1" applyAlignment="1">
      <alignment horizontal="center"/>
    </xf>
    <xf numFmtId="3" fontId="0" fillId="0" borderId="29" xfId="0" applyNumberFormat="1" applyBorder="1"/>
    <xf numFmtId="3" fontId="0" fillId="0" borderId="4" xfId="0" applyNumberFormat="1" applyBorder="1"/>
    <xf numFmtId="3" fontId="8" fillId="0" borderId="6" xfId="0" applyNumberFormat="1" applyFont="1" applyBorder="1"/>
    <xf numFmtId="3" fontId="8" fillId="0" borderId="8" xfId="0" applyNumberFormat="1" applyFont="1" applyBorder="1"/>
    <xf numFmtId="0" fontId="7" fillId="0" borderId="11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0" fillId="0" borderId="2" xfId="0" applyBorder="1"/>
    <xf numFmtId="0" fontId="1" fillId="0" borderId="32" xfId="0" applyFont="1" applyBorder="1" applyAlignment="1">
      <alignment horizontal="center"/>
    </xf>
    <xf numFmtId="3" fontId="0" fillId="0" borderId="32" xfId="0" applyNumberFormat="1" applyBorder="1"/>
    <xf numFmtId="3" fontId="0" fillId="0" borderId="33" xfId="0" applyNumberFormat="1" applyBorder="1"/>
    <xf numFmtId="0" fontId="1" fillId="2" borderId="20" xfId="0" applyFont="1" applyFill="1" applyBorder="1"/>
    <xf numFmtId="3" fontId="1" fillId="2" borderId="26" xfId="0" applyNumberFormat="1" applyFont="1" applyFill="1" applyBorder="1"/>
    <xf numFmtId="3" fontId="1" fillId="2" borderId="34" xfId="0" applyNumberFormat="1" applyFont="1" applyFill="1" applyBorder="1"/>
    <xf numFmtId="0" fontId="1" fillId="0" borderId="3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3" fontId="0" fillId="0" borderId="7" xfId="0" applyNumberFormat="1" applyFont="1" applyBorder="1"/>
    <xf numFmtId="3" fontId="0" fillId="0" borderId="15" xfId="0" applyNumberFormat="1" applyFont="1" applyBorder="1"/>
    <xf numFmtId="3" fontId="1" fillId="2" borderId="27" xfId="0" applyNumberFormat="1" applyFont="1" applyFill="1" applyBorder="1"/>
    <xf numFmtId="3" fontId="1" fillId="2" borderId="35" xfId="0" applyNumberFormat="1" applyFont="1" applyFill="1" applyBorder="1"/>
    <xf numFmtId="3" fontId="6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/>
            </a:pPr>
            <a:r>
              <a:rPr lang="it-IT"/>
              <a:t>Total Revenues per Region</a:t>
            </a:r>
          </a:p>
        </c:rich>
      </c:tx>
      <c:layout/>
    </c:title>
    <c:plotArea>
      <c:layout/>
      <c:pieChart>
        <c:varyColors val="1"/>
        <c:ser>
          <c:idx val="0"/>
          <c:order val="0"/>
          <c:tx>
            <c:strRef>
              <c:f>'WOW!'!$L$4</c:f>
              <c:strCache>
                <c:ptCount val="1"/>
                <c:pt idx="0">
                  <c:v>Total Revenues</c:v>
                </c:pt>
              </c:strCache>
            </c:strRef>
          </c:tx>
          <c:dLbls>
            <c:showVal val="1"/>
            <c:showLeaderLines val="1"/>
          </c:dLbls>
          <c:cat>
            <c:strRef>
              <c:f>'WOW!'!$B$5:$B$9</c:f>
              <c:strCache>
                <c:ptCount val="5"/>
                <c:pt idx="0">
                  <c:v>APAC</c:v>
                </c:pt>
                <c:pt idx="1">
                  <c:v>Europe</c:v>
                </c:pt>
                <c:pt idx="2">
                  <c:v>LATAM</c:v>
                </c:pt>
                <c:pt idx="3">
                  <c:v>MEA</c:v>
                </c:pt>
                <c:pt idx="4">
                  <c:v>North America</c:v>
                </c:pt>
              </c:strCache>
            </c:strRef>
          </c:cat>
          <c:val>
            <c:numRef>
              <c:f>'WOW!'!$L$5:$L$9</c:f>
              <c:numCache>
                <c:formatCode>#,##0</c:formatCode>
                <c:ptCount val="5"/>
                <c:pt idx="0">
                  <c:v>2581897.3138755755</c:v>
                </c:pt>
                <c:pt idx="1">
                  <c:v>4186826.0836363635</c:v>
                </c:pt>
                <c:pt idx="2">
                  <c:v>5012617.2633797238</c:v>
                </c:pt>
                <c:pt idx="3">
                  <c:v>3740980.646666667</c:v>
                </c:pt>
                <c:pt idx="4">
                  <c:v>1346430.36</c:v>
                </c:pt>
              </c:numCache>
            </c:numRef>
          </c:val>
        </c:ser>
        <c:firstSliceAng val="0"/>
      </c:pieChart>
    </c:plotArea>
    <c:legend>
      <c:legendPos val="b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/>
      <c:barChart>
        <c:barDir val="col"/>
        <c:grouping val="stacked"/>
        <c:ser>
          <c:idx val="0"/>
          <c:order val="0"/>
          <c:tx>
            <c:strRef>
              <c:f>'Revenue New-Existing per Year'!$B$49</c:f>
              <c:strCache>
                <c:ptCount val="1"/>
                <c:pt idx="0">
                  <c:v>New Customers</c:v>
                </c:pt>
              </c:strCache>
            </c:strRef>
          </c:tx>
          <c:cat>
            <c:strRef>
              <c:f>'Revenue New-Existing per Year'!$C$48:$J$48</c:f>
              <c:strCache>
                <c:ptCount val="8"/>
                <c:pt idx="0">
                  <c:v>Ante 2010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</c:strCache>
            </c:strRef>
          </c:cat>
          <c:val>
            <c:numRef>
              <c:f>'Revenue New-Existing per Year'!$C$49:$J$49</c:f>
              <c:numCache>
                <c:formatCode>#,##0</c:formatCode>
                <c:ptCount val="8"/>
                <c:pt idx="0">
                  <c:v>2406750</c:v>
                </c:pt>
                <c:pt idx="1">
                  <c:v>525800</c:v>
                </c:pt>
                <c:pt idx="2">
                  <c:v>576800</c:v>
                </c:pt>
                <c:pt idx="3">
                  <c:v>1773000</c:v>
                </c:pt>
                <c:pt idx="4">
                  <c:v>975000.39999999991</c:v>
                </c:pt>
                <c:pt idx="5">
                  <c:v>776500</c:v>
                </c:pt>
                <c:pt idx="6">
                  <c:v>420000</c:v>
                </c:pt>
                <c:pt idx="7">
                  <c:v>1806399.6436363636</c:v>
                </c:pt>
              </c:numCache>
            </c:numRef>
          </c:val>
        </c:ser>
        <c:ser>
          <c:idx val="1"/>
          <c:order val="1"/>
          <c:tx>
            <c:strRef>
              <c:f>'Revenue New-Existing per Year'!$B$50</c:f>
              <c:strCache>
                <c:ptCount val="1"/>
                <c:pt idx="0">
                  <c:v>Existing Customers</c:v>
                </c:pt>
              </c:strCache>
            </c:strRef>
          </c:tx>
          <c:cat>
            <c:strRef>
              <c:f>'Revenue New-Existing per Year'!$C$48:$J$48</c:f>
              <c:strCache>
                <c:ptCount val="8"/>
                <c:pt idx="0">
                  <c:v>Ante 2010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</c:strCache>
            </c:strRef>
          </c:cat>
          <c:val>
            <c:numRef>
              <c:f>'Revenue New-Existing per Year'!$C$50:$J$50</c:f>
              <c:numCache>
                <c:formatCode>#,##0</c:formatCode>
                <c:ptCount val="8"/>
                <c:pt idx="0">
                  <c:v>0</c:v>
                </c:pt>
                <c:pt idx="1">
                  <c:v>524500</c:v>
                </c:pt>
                <c:pt idx="2">
                  <c:v>506448</c:v>
                </c:pt>
                <c:pt idx="3">
                  <c:v>1007437</c:v>
                </c:pt>
                <c:pt idx="4">
                  <c:v>797435.92333333334</c:v>
                </c:pt>
                <c:pt idx="5">
                  <c:v>1101488.2</c:v>
                </c:pt>
                <c:pt idx="6">
                  <c:v>1425853</c:v>
                </c:pt>
                <c:pt idx="7">
                  <c:v>2380426.44</c:v>
                </c:pt>
              </c:numCache>
            </c:numRef>
          </c:val>
        </c:ser>
        <c:overlap val="100"/>
        <c:axId val="94473600"/>
        <c:axId val="95640960"/>
      </c:barChart>
      <c:catAx>
        <c:axId val="94473600"/>
        <c:scaling>
          <c:orientation val="minMax"/>
        </c:scaling>
        <c:axPos val="b"/>
        <c:tickLblPos val="nextTo"/>
        <c:crossAx val="95640960"/>
        <c:crosses val="autoZero"/>
        <c:auto val="1"/>
        <c:lblAlgn val="ctr"/>
        <c:lblOffset val="100"/>
      </c:catAx>
      <c:valAx>
        <c:axId val="95640960"/>
        <c:scaling>
          <c:orientation val="minMax"/>
        </c:scaling>
        <c:axPos val="l"/>
        <c:majorGridlines/>
        <c:numFmt formatCode="#,##0" sourceLinked="1"/>
        <c:tickLblPos val="nextTo"/>
        <c:crossAx val="94473600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'Revenue New-Existing per Year'!$B$51</c:f>
              <c:strCache>
                <c:ptCount val="1"/>
                <c:pt idx="0">
                  <c:v>Total Revenues</c:v>
                </c:pt>
              </c:strCache>
            </c:strRef>
          </c:tx>
          <c:cat>
            <c:strRef>
              <c:f>'Revenue New-Existing per Year'!$C$48:$J$48</c:f>
              <c:strCache>
                <c:ptCount val="8"/>
                <c:pt idx="0">
                  <c:v>Ante 2010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</c:strCache>
            </c:strRef>
          </c:cat>
          <c:val>
            <c:numRef>
              <c:f>'Revenue New-Existing per Year'!$C$51:$J$51</c:f>
              <c:numCache>
                <c:formatCode>#,##0</c:formatCode>
                <c:ptCount val="8"/>
                <c:pt idx="0">
                  <c:v>2406750</c:v>
                </c:pt>
                <c:pt idx="1">
                  <c:v>1050300</c:v>
                </c:pt>
                <c:pt idx="2">
                  <c:v>1083248</c:v>
                </c:pt>
                <c:pt idx="3">
                  <c:v>2780437</c:v>
                </c:pt>
                <c:pt idx="4">
                  <c:v>1772436.3233333332</c:v>
                </c:pt>
                <c:pt idx="5">
                  <c:v>1877988.2</c:v>
                </c:pt>
                <c:pt idx="6">
                  <c:v>1845853</c:v>
                </c:pt>
                <c:pt idx="7">
                  <c:v>4186826.0836363635</c:v>
                </c:pt>
              </c:numCache>
            </c:numRef>
          </c:val>
        </c:ser>
        <c:marker val="1"/>
        <c:axId val="118035968"/>
        <c:axId val="118037888"/>
      </c:lineChart>
      <c:catAx>
        <c:axId val="118035968"/>
        <c:scaling>
          <c:orientation val="minMax"/>
        </c:scaling>
        <c:axPos val="b"/>
        <c:tickLblPos val="nextTo"/>
        <c:crossAx val="118037888"/>
        <c:crosses val="autoZero"/>
        <c:auto val="1"/>
        <c:lblAlgn val="ctr"/>
        <c:lblOffset val="100"/>
      </c:catAx>
      <c:valAx>
        <c:axId val="118037888"/>
        <c:scaling>
          <c:orientation val="minMax"/>
        </c:scaling>
        <c:axPos val="l"/>
        <c:majorGridlines/>
        <c:numFmt formatCode="#,##0" sourceLinked="1"/>
        <c:tickLblPos val="nextTo"/>
        <c:crossAx val="118035968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/>
      <c:barChart>
        <c:barDir val="col"/>
        <c:grouping val="stacked"/>
        <c:ser>
          <c:idx val="0"/>
          <c:order val="0"/>
          <c:tx>
            <c:strRef>
              <c:f>'Revenue New-Existing per Year'!$B$72</c:f>
              <c:strCache>
                <c:ptCount val="1"/>
                <c:pt idx="0">
                  <c:v>New Customers</c:v>
                </c:pt>
              </c:strCache>
            </c:strRef>
          </c:tx>
          <c:cat>
            <c:strRef>
              <c:f>'Revenue New-Existing per Year'!$C$71:$J$71</c:f>
              <c:strCache>
                <c:ptCount val="8"/>
                <c:pt idx="0">
                  <c:v>Ante 2010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</c:strCache>
            </c:strRef>
          </c:cat>
          <c:val>
            <c:numRef>
              <c:f>'Revenue New-Existing per Year'!$C$72:$J$72</c:f>
              <c:numCache>
                <c:formatCode>#,##0</c:formatCode>
                <c:ptCount val="8"/>
                <c:pt idx="0">
                  <c:v>0</c:v>
                </c:pt>
                <c:pt idx="1">
                  <c:v>240000</c:v>
                </c:pt>
                <c:pt idx="2">
                  <c:v>680000</c:v>
                </c:pt>
                <c:pt idx="3">
                  <c:v>510000</c:v>
                </c:pt>
                <c:pt idx="4">
                  <c:v>2050217.8900000001</c:v>
                </c:pt>
                <c:pt idx="5">
                  <c:v>3866850.3568100482</c:v>
                </c:pt>
                <c:pt idx="6">
                  <c:v>2450000</c:v>
                </c:pt>
                <c:pt idx="7">
                  <c:v>3022580.9033797234</c:v>
                </c:pt>
              </c:numCache>
            </c:numRef>
          </c:val>
        </c:ser>
        <c:ser>
          <c:idx val="1"/>
          <c:order val="1"/>
          <c:tx>
            <c:strRef>
              <c:f>'Revenue New-Existing per Year'!$B$73</c:f>
              <c:strCache>
                <c:ptCount val="1"/>
                <c:pt idx="0">
                  <c:v>Existing Customers</c:v>
                </c:pt>
              </c:strCache>
            </c:strRef>
          </c:tx>
          <c:cat>
            <c:strRef>
              <c:f>'Revenue New-Existing per Year'!$C$71:$J$71</c:f>
              <c:strCache>
                <c:ptCount val="8"/>
                <c:pt idx="0">
                  <c:v>Ante 2010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</c:strCache>
            </c:strRef>
          </c:cat>
          <c:val>
            <c:numRef>
              <c:f>'Revenue New-Existing per Year'!$C$73:$J$73</c:f>
              <c:numCache>
                <c:formatCode>#,##0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415000</c:v>
                </c:pt>
                <c:pt idx="3">
                  <c:v>375000</c:v>
                </c:pt>
                <c:pt idx="4">
                  <c:v>293000</c:v>
                </c:pt>
                <c:pt idx="5">
                  <c:v>310576</c:v>
                </c:pt>
                <c:pt idx="6">
                  <c:v>814958</c:v>
                </c:pt>
                <c:pt idx="7">
                  <c:v>1990036.3599999999</c:v>
                </c:pt>
              </c:numCache>
            </c:numRef>
          </c:val>
        </c:ser>
        <c:overlap val="100"/>
        <c:axId val="106320256"/>
        <c:axId val="106321792"/>
      </c:barChart>
      <c:catAx>
        <c:axId val="106320256"/>
        <c:scaling>
          <c:orientation val="minMax"/>
        </c:scaling>
        <c:axPos val="b"/>
        <c:tickLblPos val="nextTo"/>
        <c:crossAx val="106321792"/>
        <c:crosses val="autoZero"/>
        <c:auto val="1"/>
        <c:lblAlgn val="ctr"/>
        <c:lblOffset val="100"/>
      </c:catAx>
      <c:valAx>
        <c:axId val="106321792"/>
        <c:scaling>
          <c:orientation val="minMax"/>
        </c:scaling>
        <c:axPos val="l"/>
        <c:majorGridlines/>
        <c:numFmt formatCode="#,##0" sourceLinked="1"/>
        <c:tickLblPos val="nextTo"/>
        <c:crossAx val="106320256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'Revenue New-Existing per Year'!$B$74</c:f>
              <c:strCache>
                <c:ptCount val="1"/>
                <c:pt idx="0">
                  <c:v>Total Revenues</c:v>
                </c:pt>
              </c:strCache>
            </c:strRef>
          </c:tx>
          <c:cat>
            <c:strRef>
              <c:f>'Revenue New-Existing per Year'!$C$71:$J$71</c:f>
              <c:strCache>
                <c:ptCount val="8"/>
                <c:pt idx="0">
                  <c:v>Ante 2010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</c:strCache>
            </c:strRef>
          </c:cat>
          <c:val>
            <c:numRef>
              <c:f>'Revenue New-Existing per Year'!$C$74:$J$74</c:f>
              <c:numCache>
                <c:formatCode>#,##0</c:formatCode>
                <c:ptCount val="8"/>
                <c:pt idx="0">
                  <c:v>0</c:v>
                </c:pt>
                <c:pt idx="1">
                  <c:v>240000</c:v>
                </c:pt>
                <c:pt idx="2">
                  <c:v>1095000</c:v>
                </c:pt>
                <c:pt idx="3">
                  <c:v>885000</c:v>
                </c:pt>
                <c:pt idx="4">
                  <c:v>2343217.89</c:v>
                </c:pt>
                <c:pt idx="5">
                  <c:v>4177426.3568100482</c:v>
                </c:pt>
                <c:pt idx="6">
                  <c:v>3264958</c:v>
                </c:pt>
                <c:pt idx="7">
                  <c:v>5012617.2633797228</c:v>
                </c:pt>
              </c:numCache>
            </c:numRef>
          </c:val>
        </c:ser>
        <c:marker val="1"/>
        <c:axId val="106445824"/>
        <c:axId val="111702016"/>
      </c:lineChart>
      <c:catAx>
        <c:axId val="106445824"/>
        <c:scaling>
          <c:orientation val="minMax"/>
        </c:scaling>
        <c:axPos val="b"/>
        <c:tickLblPos val="nextTo"/>
        <c:crossAx val="111702016"/>
        <c:crosses val="autoZero"/>
        <c:auto val="1"/>
        <c:lblAlgn val="ctr"/>
        <c:lblOffset val="100"/>
      </c:catAx>
      <c:valAx>
        <c:axId val="111702016"/>
        <c:scaling>
          <c:orientation val="minMax"/>
        </c:scaling>
        <c:axPos val="l"/>
        <c:majorGridlines/>
        <c:numFmt formatCode="#,##0" sourceLinked="1"/>
        <c:tickLblPos val="nextTo"/>
        <c:crossAx val="106445824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/>
      <c:barChart>
        <c:barDir val="col"/>
        <c:grouping val="stacked"/>
        <c:ser>
          <c:idx val="0"/>
          <c:order val="0"/>
          <c:tx>
            <c:strRef>
              <c:f>'Revenue New-Existing per Year'!$B$94</c:f>
              <c:strCache>
                <c:ptCount val="1"/>
                <c:pt idx="0">
                  <c:v>New Customers</c:v>
                </c:pt>
              </c:strCache>
            </c:strRef>
          </c:tx>
          <c:cat>
            <c:strRef>
              <c:f>'Revenue New-Existing per Year'!$C$93:$J$93</c:f>
              <c:strCache>
                <c:ptCount val="8"/>
                <c:pt idx="0">
                  <c:v>Ante 2010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</c:strCache>
            </c:strRef>
          </c:cat>
          <c:val>
            <c:numRef>
              <c:f>'Revenue New-Existing per Year'!$C$94:$J$94</c:f>
              <c:numCache>
                <c:formatCode>#,##0</c:formatCode>
                <c:ptCount val="8"/>
                <c:pt idx="0">
                  <c:v>400000</c:v>
                </c:pt>
                <c:pt idx="1">
                  <c:v>425000</c:v>
                </c:pt>
                <c:pt idx="2">
                  <c:v>945000</c:v>
                </c:pt>
                <c:pt idx="3">
                  <c:v>4216500</c:v>
                </c:pt>
                <c:pt idx="4">
                  <c:v>1309200</c:v>
                </c:pt>
                <c:pt idx="5">
                  <c:v>0</c:v>
                </c:pt>
                <c:pt idx="6">
                  <c:v>1947696.6666666665</c:v>
                </c:pt>
                <c:pt idx="7">
                  <c:v>1848679.3333333335</c:v>
                </c:pt>
              </c:numCache>
            </c:numRef>
          </c:val>
        </c:ser>
        <c:ser>
          <c:idx val="1"/>
          <c:order val="1"/>
          <c:tx>
            <c:strRef>
              <c:f>'Revenue New-Existing per Year'!$B$95</c:f>
              <c:strCache>
                <c:ptCount val="1"/>
                <c:pt idx="0">
                  <c:v>Existing Customers</c:v>
                </c:pt>
              </c:strCache>
            </c:strRef>
          </c:tx>
          <c:cat>
            <c:strRef>
              <c:f>'Revenue New-Existing per Year'!$C$93:$J$93</c:f>
              <c:strCache>
                <c:ptCount val="8"/>
                <c:pt idx="0">
                  <c:v>Ante 2010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</c:strCache>
            </c:strRef>
          </c:cat>
          <c:val>
            <c:numRef>
              <c:f>'Revenue New-Existing per Year'!$C$95:$J$95</c:f>
              <c:numCache>
                <c:formatCode>#,##0</c:formatCode>
                <c:ptCount val="8"/>
                <c:pt idx="0">
                  <c:v>0</c:v>
                </c:pt>
                <c:pt idx="1">
                  <c:v>260000</c:v>
                </c:pt>
                <c:pt idx="2">
                  <c:v>100000</c:v>
                </c:pt>
                <c:pt idx="3">
                  <c:v>272500</c:v>
                </c:pt>
                <c:pt idx="4">
                  <c:v>1509416</c:v>
                </c:pt>
                <c:pt idx="5">
                  <c:v>912621</c:v>
                </c:pt>
                <c:pt idx="6">
                  <c:v>769000</c:v>
                </c:pt>
                <c:pt idx="7">
                  <c:v>1892301.3133333332</c:v>
                </c:pt>
              </c:numCache>
            </c:numRef>
          </c:val>
        </c:ser>
        <c:overlap val="100"/>
        <c:axId val="106237952"/>
        <c:axId val="106299776"/>
      </c:barChart>
      <c:catAx>
        <c:axId val="106237952"/>
        <c:scaling>
          <c:orientation val="minMax"/>
        </c:scaling>
        <c:axPos val="b"/>
        <c:tickLblPos val="nextTo"/>
        <c:crossAx val="106299776"/>
        <c:crosses val="autoZero"/>
        <c:auto val="1"/>
        <c:lblAlgn val="ctr"/>
        <c:lblOffset val="100"/>
      </c:catAx>
      <c:valAx>
        <c:axId val="106299776"/>
        <c:scaling>
          <c:orientation val="minMax"/>
        </c:scaling>
        <c:axPos val="l"/>
        <c:majorGridlines/>
        <c:numFmt formatCode="#,##0" sourceLinked="1"/>
        <c:tickLblPos val="nextTo"/>
        <c:crossAx val="106237952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'Revenue New-Existing per Year'!$B$96</c:f>
              <c:strCache>
                <c:ptCount val="1"/>
                <c:pt idx="0">
                  <c:v>Total Revenues</c:v>
                </c:pt>
              </c:strCache>
            </c:strRef>
          </c:tx>
          <c:cat>
            <c:strRef>
              <c:f>'Revenue New-Existing per Year'!$C$93:$J$93</c:f>
              <c:strCache>
                <c:ptCount val="8"/>
                <c:pt idx="0">
                  <c:v>Ante 2010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</c:strCache>
            </c:strRef>
          </c:cat>
          <c:val>
            <c:numRef>
              <c:f>'Revenue New-Existing per Year'!$C$96:$J$96</c:f>
              <c:numCache>
                <c:formatCode>#,##0</c:formatCode>
                <c:ptCount val="8"/>
                <c:pt idx="0">
                  <c:v>400000</c:v>
                </c:pt>
                <c:pt idx="1">
                  <c:v>685000</c:v>
                </c:pt>
                <c:pt idx="2">
                  <c:v>1045000</c:v>
                </c:pt>
                <c:pt idx="3">
                  <c:v>4489000</c:v>
                </c:pt>
                <c:pt idx="4">
                  <c:v>2818616</c:v>
                </c:pt>
                <c:pt idx="5">
                  <c:v>912621</c:v>
                </c:pt>
                <c:pt idx="6">
                  <c:v>2716696.6666666665</c:v>
                </c:pt>
                <c:pt idx="7">
                  <c:v>3740980.6466666665</c:v>
                </c:pt>
              </c:numCache>
            </c:numRef>
          </c:val>
        </c:ser>
        <c:marker val="1"/>
        <c:axId val="106865408"/>
        <c:axId val="106866944"/>
      </c:lineChart>
      <c:catAx>
        <c:axId val="106865408"/>
        <c:scaling>
          <c:orientation val="minMax"/>
        </c:scaling>
        <c:axPos val="b"/>
        <c:tickLblPos val="nextTo"/>
        <c:crossAx val="106866944"/>
        <c:crosses val="autoZero"/>
        <c:auto val="1"/>
        <c:lblAlgn val="ctr"/>
        <c:lblOffset val="100"/>
      </c:catAx>
      <c:valAx>
        <c:axId val="106866944"/>
        <c:scaling>
          <c:orientation val="minMax"/>
        </c:scaling>
        <c:axPos val="l"/>
        <c:majorGridlines/>
        <c:numFmt formatCode="#,##0" sourceLinked="1"/>
        <c:tickLblPos val="nextTo"/>
        <c:crossAx val="106865408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/>
      <c:barChart>
        <c:barDir val="col"/>
        <c:grouping val="stacked"/>
        <c:ser>
          <c:idx val="0"/>
          <c:order val="0"/>
          <c:tx>
            <c:strRef>
              <c:f>'Revenue New-Existing per Year'!$B$116</c:f>
              <c:strCache>
                <c:ptCount val="1"/>
                <c:pt idx="0">
                  <c:v>New Customers</c:v>
                </c:pt>
              </c:strCache>
            </c:strRef>
          </c:tx>
          <c:cat>
            <c:strRef>
              <c:f>'Revenue New-Existing per Year'!$C$115:$J$115</c:f>
              <c:strCache>
                <c:ptCount val="8"/>
                <c:pt idx="0">
                  <c:v>Ante 2010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</c:strCache>
            </c:strRef>
          </c:cat>
          <c:val>
            <c:numRef>
              <c:f>'Revenue New-Existing per Year'!$C$116:$J$116</c:f>
              <c:numCache>
                <c:formatCode>#,##0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458000</c:v>
                </c:pt>
                <c:pt idx="3">
                  <c:v>350000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1077332.8400000001</c:v>
                </c:pt>
              </c:numCache>
            </c:numRef>
          </c:val>
        </c:ser>
        <c:ser>
          <c:idx val="1"/>
          <c:order val="1"/>
          <c:tx>
            <c:strRef>
              <c:f>'Revenue New-Existing per Year'!$B$117</c:f>
              <c:strCache>
                <c:ptCount val="1"/>
                <c:pt idx="0">
                  <c:v>Existing Customers</c:v>
                </c:pt>
              </c:strCache>
            </c:strRef>
          </c:tx>
          <c:cat>
            <c:strRef>
              <c:f>'Revenue New-Existing per Year'!$C$115:$J$115</c:f>
              <c:strCache>
                <c:ptCount val="8"/>
                <c:pt idx="0">
                  <c:v>Ante 2010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</c:strCache>
            </c:strRef>
          </c:cat>
          <c:val>
            <c:numRef>
              <c:f>'Revenue New-Existing per Year'!$C$117:$J$117</c:f>
              <c:numCache>
                <c:formatCode>#,##0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310000</c:v>
                </c:pt>
                <c:pt idx="4">
                  <c:v>109037</c:v>
                </c:pt>
                <c:pt idx="5">
                  <c:v>74230</c:v>
                </c:pt>
                <c:pt idx="6">
                  <c:v>154427</c:v>
                </c:pt>
                <c:pt idx="7">
                  <c:v>269097.52</c:v>
                </c:pt>
              </c:numCache>
            </c:numRef>
          </c:val>
        </c:ser>
        <c:overlap val="100"/>
        <c:axId val="111722496"/>
        <c:axId val="111756032"/>
      </c:barChart>
      <c:catAx>
        <c:axId val="111722496"/>
        <c:scaling>
          <c:orientation val="minMax"/>
        </c:scaling>
        <c:axPos val="b"/>
        <c:tickLblPos val="nextTo"/>
        <c:crossAx val="111756032"/>
        <c:crosses val="autoZero"/>
        <c:auto val="1"/>
        <c:lblAlgn val="ctr"/>
        <c:lblOffset val="100"/>
      </c:catAx>
      <c:valAx>
        <c:axId val="111756032"/>
        <c:scaling>
          <c:orientation val="minMax"/>
        </c:scaling>
        <c:axPos val="l"/>
        <c:majorGridlines/>
        <c:numFmt formatCode="#,##0" sourceLinked="1"/>
        <c:tickLblPos val="nextTo"/>
        <c:crossAx val="111722496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'Revenue New-Existing per Year'!$B$118</c:f>
              <c:strCache>
                <c:ptCount val="1"/>
                <c:pt idx="0">
                  <c:v>Total Revenues</c:v>
                </c:pt>
              </c:strCache>
            </c:strRef>
          </c:tx>
          <c:cat>
            <c:strRef>
              <c:f>'Revenue New-Existing per Year'!$C$115:$J$115</c:f>
              <c:strCache>
                <c:ptCount val="8"/>
                <c:pt idx="0">
                  <c:v>Ante 2010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</c:strCache>
            </c:strRef>
          </c:cat>
          <c:val>
            <c:numRef>
              <c:f>'Revenue New-Existing per Year'!$C$118:$J$118</c:f>
              <c:numCache>
                <c:formatCode>#,##0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458000</c:v>
                </c:pt>
                <c:pt idx="3">
                  <c:v>660000</c:v>
                </c:pt>
                <c:pt idx="4">
                  <c:v>109037</c:v>
                </c:pt>
                <c:pt idx="5">
                  <c:v>74230</c:v>
                </c:pt>
                <c:pt idx="6">
                  <c:v>154427</c:v>
                </c:pt>
                <c:pt idx="7">
                  <c:v>1346430.36</c:v>
                </c:pt>
              </c:numCache>
            </c:numRef>
          </c:val>
        </c:ser>
        <c:marker val="1"/>
        <c:axId val="112542464"/>
        <c:axId val="112614784"/>
      </c:lineChart>
      <c:catAx>
        <c:axId val="112542464"/>
        <c:scaling>
          <c:orientation val="minMax"/>
        </c:scaling>
        <c:axPos val="b"/>
        <c:tickLblPos val="nextTo"/>
        <c:crossAx val="112614784"/>
        <c:crosses val="autoZero"/>
        <c:auto val="1"/>
        <c:lblAlgn val="ctr"/>
        <c:lblOffset val="100"/>
      </c:catAx>
      <c:valAx>
        <c:axId val="112614784"/>
        <c:scaling>
          <c:orientation val="minMax"/>
        </c:scaling>
        <c:axPos val="l"/>
        <c:majorGridlines/>
        <c:numFmt formatCode="#,##0" sourceLinked="1"/>
        <c:tickLblPos val="nextTo"/>
        <c:crossAx val="112542464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/>
            </a:pPr>
            <a:r>
              <a:rPr lang="en-US"/>
              <a:t>Total Revenues per</a:t>
            </a:r>
            <a:r>
              <a:rPr lang="en-US" baseline="0"/>
              <a:t> Customer</a:t>
            </a:r>
            <a:endParaRPr lang="en-US"/>
          </a:p>
        </c:rich>
      </c:tx>
    </c:title>
    <c:plotArea>
      <c:layout/>
      <c:pieChart>
        <c:varyColors val="1"/>
        <c:ser>
          <c:idx val="0"/>
          <c:order val="0"/>
          <c:tx>
            <c:strRef>
              <c:f>'WOW!'!$B$34</c:f>
              <c:strCache>
                <c:ptCount val="1"/>
                <c:pt idx="0">
                  <c:v>Total Revenues</c:v>
                </c:pt>
              </c:strCache>
            </c:strRef>
          </c:tx>
          <c:dLbls>
            <c:showVal val="1"/>
            <c:showLeaderLines val="1"/>
          </c:dLbls>
          <c:cat>
            <c:strRef>
              <c:f>'WOW!'!$C$32:$D$32</c:f>
              <c:strCache>
                <c:ptCount val="2"/>
                <c:pt idx="0">
                  <c:v>New Customers</c:v>
                </c:pt>
                <c:pt idx="1">
                  <c:v>Existing Customers</c:v>
                </c:pt>
              </c:strCache>
            </c:strRef>
          </c:cat>
          <c:val>
            <c:numRef>
              <c:f>'WOW!'!$C$34:$D$34</c:f>
              <c:numCache>
                <c:formatCode>0%</c:formatCode>
                <c:ptCount val="2"/>
                <c:pt idx="0">
                  <c:v>0.53488063056210589</c:v>
                </c:pt>
                <c:pt idx="1">
                  <c:v>0.465119369437894</c:v>
                </c:pt>
              </c:numCache>
            </c:numRef>
          </c:val>
        </c:ser>
        <c:firstSliceAng val="0"/>
      </c:pieChart>
    </c:plotArea>
    <c:legend>
      <c:legendPos val="b"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/>
      <c:lineChart>
        <c:grouping val="standard"/>
        <c:ser>
          <c:idx val="0"/>
          <c:order val="0"/>
          <c:tx>
            <c:strRef>
              <c:f>'Av. Deal per Year-Region'!$B$3</c:f>
              <c:strCache>
                <c:ptCount val="1"/>
                <c:pt idx="0">
                  <c:v>APAC</c:v>
                </c:pt>
              </c:strCache>
            </c:strRef>
          </c:tx>
          <c:cat>
            <c:strRef>
              <c:f>'Av. Deal per Year-Region'!$C$2:$J$2</c:f>
              <c:strCache>
                <c:ptCount val="8"/>
                <c:pt idx="0">
                  <c:v>Ante 2010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</c:strCache>
            </c:strRef>
          </c:cat>
          <c:val>
            <c:numRef>
              <c:f>'Av. Deal per Year-Region'!$C$3:$J$3</c:f>
              <c:numCache>
                <c:formatCode>#,##0</c:formatCode>
                <c:ptCount val="8"/>
                <c:pt idx="0">
                  <c:v>393000</c:v>
                </c:pt>
                <c:pt idx="1">
                  <c:v>0</c:v>
                </c:pt>
                <c:pt idx="2">
                  <c:v>0</c:v>
                </c:pt>
                <c:pt idx="3">
                  <c:v>415500</c:v>
                </c:pt>
                <c:pt idx="4">
                  <c:v>485494</c:v>
                </c:pt>
                <c:pt idx="5">
                  <c:v>0</c:v>
                </c:pt>
                <c:pt idx="6">
                  <c:v>393757.25</c:v>
                </c:pt>
                <c:pt idx="7">
                  <c:v>422591.93612991838</c:v>
                </c:pt>
              </c:numCache>
            </c:numRef>
          </c:val>
        </c:ser>
        <c:ser>
          <c:idx val="1"/>
          <c:order val="1"/>
          <c:tx>
            <c:strRef>
              <c:f>'Av. Deal per Year-Region'!$B$4</c:f>
              <c:strCache>
                <c:ptCount val="1"/>
                <c:pt idx="0">
                  <c:v>Europe</c:v>
                </c:pt>
              </c:strCache>
            </c:strRef>
          </c:tx>
          <c:trendline>
            <c:trendlineType val="linear"/>
          </c:trendline>
          <c:cat>
            <c:strRef>
              <c:f>'Av. Deal per Year-Region'!$C$2:$J$2</c:f>
              <c:strCache>
                <c:ptCount val="8"/>
                <c:pt idx="0">
                  <c:v>Ante 2010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</c:strCache>
            </c:strRef>
          </c:cat>
          <c:val>
            <c:numRef>
              <c:f>'Av. Deal per Year-Region'!$C$4:$J$4</c:f>
              <c:numCache>
                <c:formatCode>#,##0</c:formatCode>
                <c:ptCount val="8"/>
                <c:pt idx="0">
                  <c:v>401125</c:v>
                </c:pt>
                <c:pt idx="1">
                  <c:v>175266.66666666666</c:v>
                </c:pt>
                <c:pt idx="2">
                  <c:v>288400</c:v>
                </c:pt>
                <c:pt idx="3">
                  <c:v>354600</c:v>
                </c:pt>
                <c:pt idx="4">
                  <c:v>325000</c:v>
                </c:pt>
                <c:pt idx="5">
                  <c:v>388250</c:v>
                </c:pt>
                <c:pt idx="6">
                  <c:v>250000</c:v>
                </c:pt>
                <c:pt idx="7">
                  <c:v>602133.21454545448</c:v>
                </c:pt>
              </c:numCache>
            </c:numRef>
          </c:val>
        </c:ser>
        <c:ser>
          <c:idx val="2"/>
          <c:order val="2"/>
          <c:tx>
            <c:strRef>
              <c:f>'Av. Deal per Year-Region'!$B$5</c:f>
              <c:strCache>
                <c:ptCount val="1"/>
                <c:pt idx="0">
                  <c:v>LATAM</c:v>
                </c:pt>
              </c:strCache>
            </c:strRef>
          </c:tx>
          <c:cat>
            <c:strRef>
              <c:f>'Av. Deal per Year-Region'!$C$2:$J$2</c:f>
              <c:strCache>
                <c:ptCount val="8"/>
                <c:pt idx="0">
                  <c:v>Ante 2010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</c:strCache>
            </c:strRef>
          </c:cat>
          <c:val>
            <c:numRef>
              <c:f>'Av. Deal per Year-Region'!$C$5:$J$5</c:f>
              <c:numCache>
                <c:formatCode>#,##0</c:formatCode>
                <c:ptCount val="8"/>
                <c:pt idx="0">
                  <c:v>0</c:v>
                </c:pt>
                <c:pt idx="1">
                  <c:v>240000</c:v>
                </c:pt>
                <c:pt idx="2">
                  <c:v>680000</c:v>
                </c:pt>
                <c:pt idx="3">
                  <c:v>510000</c:v>
                </c:pt>
                <c:pt idx="4">
                  <c:v>341703</c:v>
                </c:pt>
                <c:pt idx="5">
                  <c:v>552407.14285714284</c:v>
                </c:pt>
                <c:pt idx="6">
                  <c:v>975000</c:v>
                </c:pt>
                <c:pt idx="7">
                  <c:v>604516.18067594466</c:v>
                </c:pt>
              </c:numCache>
            </c:numRef>
          </c:val>
        </c:ser>
        <c:ser>
          <c:idx val="3"/>
          <c:order val="3"/>
          <c:tx>
            <c:strRef>
              <c:f>'Av. Deal per Year-Region'!$B$6</c:f>
              <c:strCache>
                <c:ptCount val="1"/>
                <c:pt idx="0">
                  <c:v>MEA</c:v>
                </c:pt>
              </c:strCache>
            </c:strRef>
          </c:tx>
          <c:trendline>
            <c:spPr>
              <a:ln w="22225">
                <a:solidFill>
                  <a:srgbClr val="FF0000"/>
                </a:solidFill>
                <a:prstDash val="lgDash"/>
              </a:ln>
            </c:spPr>
            <c:trendlineType val="linear"/>
          </c:trendline>
          <c:cat>
            <c:strRef>
              <c:f>'Av. Deal per Year-Region'!$C$2:$J$2</c:f>
              <c:strCache>
                <c:ptCount val="8"/>
                <c:pt idx="0">
                  <c:v>Ante 2010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</c:strCache>
            </c:strRef>
          </c:cat>
          <c:val>
            <c:numRef>
              <c:f>'Av. Deal per Year-Region'!$C$6:$J$6</c:f>
              <c:numCache>
                <c:formatCode>#,##0</c:formatCode>
                <c:ptCount val="8"/>
                <c:pt idx="0">
                  <c:v>400000</c:v>
                </c:pt>
                <c:pt idx="1">
                  <c:v>425000</c:v>
                </c:pt>
                <c:pt idx="2">
                  <c:v>315000</c:v>
                </c:pt>
                <c:pt idx="3">
                  <c:v>702750</c:v>
                </c:pt>
                <c:pt idx="4">
                  <c:v>654600</c:v>
                </c:pt>
                <c:pt idx="5">
                  <c:v>0</c:v>
                </c:pt>
                <c:pt idx="6">
                  <c:v>973848.5</c:v>
                </c:pt>
                <c:pt idx="7">
                  <c:v>616226.4444444445</c:v>
                </c:pt>
              </c:numCache>
            </c:numRef>
          </c:val>
        </c:ser>
        <c:ser>
          <c:idx val="4"/>
          <c:order val="4"/>
          <c:tx>
            <c:strRef>
              <c:f>'Av. Deal per Year-Region'!$B$7</c:f>
              <c:strCache>
                <c:ptCount val="1"/>
                <c:pt idx="0">
                  <c:v>North America</c:v>
                </c:pt>
              </c:strCache>
            </c:strRef>
          </c:tx>
          <c:cat>
            <c:strRef>
              <c:f>'Av. Deal per Year-Region'!$C$2:$J$2</c:f>
              <c:strCache>
                <c:ptCount val="8"/>
                <c:pt idx="0">
                  <c:v>Ante 2010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</c:strCache>
            </c:strRef>
          </c:cat>
          <c:val>
            <c:numRef>
              <c:f>'Av. Deal per Year-Region'!$C$7:$J$7</c:f>
              <c:numCache>
                <c:formatCode>#,##0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229000</c:v>
                </c:pt>
                <c:pt idx="3">
                  <c:v>350000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538666.42000000004</c:v>
                </c:pt>
              </c:numCache>
            </c:numRef>
          </c:val>
        </c:ser>
        <c:marker val="1"/>
        <c:axId val="69599616"/>
        <c:axId val="69601152"/>
      </c:lineChart>
      <c:catAx>
        <c:axId val="69599616"/>
        <c:scaling>
          <c:orientation val="minMax"/>
        </c:scaling>
        <c:axPos val="b"/>
        <c:tickLblPos val="nextTo"/>
        <c:crossAx val="69601152"/>
        <c:crosses val="autoZero"/>
        <c:auto val="1"/>
        <c:lblAlgn val="ctr"/>
        <c:lblOffset val="100"/>
      </c:catAx>
      <c:valAx>
        <c:axId val="69601152"/>
        <c:scaling>
          <c:orientation val="minMax"/>
        </c:scaling>
        <c:axPos val="l"/>
        <c:majorGridlines/>
        <c:numFmt formatCode="#,##0" sourceLinked="1"/>
        <c:tickLblPos val="nextTo"/>
        <c:crossAx val="69599616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/>
      <c:lineChart>
        <c:grouping val="standard"/>
        <c:ser>
          <c:idx val="0"/>
          <c:order val="0"/>
          <c:tx>
            <c:strRef>
              <c:f>'N° New Deals per Year-Region'!$B$3</c:f>
              <c:strCache>
                <c:ptCount val="1"/>
                <c:pt idx="0">
                  <c:v>APAC</c:v>
                </c:pt>
              </c:strCache>
            </c:strRef>
          </c:tx>
          <c:cat>
            <c:strRef>
              <c:f>'N° New Deals per Year-Region'!$C$2:$J$2</c:f>
              <c:strCache>
                <c:ptCount val="8"/>
                <c:pt idx="0">
                  <c:v>Ante 2010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</c:strCache>
            </c:strRef>
          </c:cat>
          <c:val>
            <c:numRef>
              <c:f>'N° New Deals per Year-Region'!$C$3:$J$3</c:f>
              <c:numCache>
                <c:formatCode>#,##0</c:formatCode>
                <c:ptCount val="8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3</c:v>
                </c:pt>
                <c:pt idx="5">
                  <c:v>0</c:v>
                </c:pt>
                <c:pt idx="6">
                  <c:v>4</c:v>
                </c:pt>
                <c:pt idx="7">
                  <c:v>3</c:v>
                </c:pt>
              </c:numCache>
            </c:numRef>
          </c:val>
        </c:ser>
        <c:ser>
          <c:idx val="1"/>
          <c:order val="1"/>
          <c:tx>
            <c:strRef>
              <c:f>'N° New Deals per Year-Region'!$B$4</c:f>
              <c:strCache>
                <c:ptCount val="1"/>
                <c:pt idx="0">
                  <c:v>Europe</c:v>
                </c:pt>
              </c:strCache>
            </c:strRef>
          </c:tx>
          <c:cat>
            <c:strRef>
              <c:f>'N° New Deals per Year-Region'!$C$2:$J$2</c:f>
              <c:strCache>
                <c:ptCount val="8"/>
                <c:pt idx="0">
                  <c:v>Ante 2010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</c:strCache>
            </c:strRef>
          </c:cat>
          <c:val>
            <c:numRef>
              <c:f>'N° New Deals per Year-Region'!$C$4:$J$4</c:f>
              <c:numCache>
                <c:formatCode>#,##0</c:formatCode>
                <c:ptCount val="8"/>
                <c:pt idx="0">
                  <c:v>6</c:v>
                </c:pt>
                <c:pt idx="1">
                  <c:v>3</c:v>
                </c:pt>
                <c:pt idx="2">
                  <c:v>2</c:v>
                </c:pt>
                <c:pt idx="3">
                  <c:v>5</c:v>
                </c:pt>
                <c:pt idx="4">
                  <c:v>3</c:v>
                </c:pt>
                <c:pt idx="5">
                  <c:v>2</c:v>
                </c:pt>
                <c:pt idx="6">
                  <c:v>1</c:v>
                </c:pt>
                <c:pt idx="7">
                  <c:v>3</c:v>
                </c:pt>
              </c:numCache>
            </c:numRef>
          </c:val>
        </c:ser>
        <c:ser>
          <c:idx val="2"/>
          <c:order val="2"/>
          <c:tx>
            <c:strRef>
              <c:f>'N° New Deals per Year-Region'!$B$5</c:f>
              <c:strCache>
                <c:ptCount val="1"/>
                <c:pt idx="0">
                  <c:v>LATAM</c:v>
                </c:pt>
              </c:strCache>
            </c:strRef>
          </c:tx>
          <c:cat>
            <c:strRef>
              <c:f>'N° New Deals per Year-Region'!$C$2:$J$2</c:f>
              <c:strCache>
                <c:ptCount val="8"/>
                <c:pt idx="0">
                  <c:v>Ante 2010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</c:strCache>
            </c:strRef>
          </c:cat>
          <c:val>
            <c:numRef>
              <c:f>'N° New Deals per Year-Region'!$C$5:$J$5</c:f>
              <c:numCache>
                <c:formatCode>#,##0</c:formatCode>
                <c:ptCount val="8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6</c:v>
                </c:pt>
                <c:pt idx="5">
                  <c:v>7</c:v>
                </c:pt>
                <c:pt idx="6">
                  <c:v>2</c:v>
                </c:pt>
                <c:pt idx="7">
                  <c:v>5</c:v>
                </c:pt>
              </c:numCache>
            </c:numRef>
          </c:val>
        </c:ser>
        <c:ser>
          <c:idx val="3"/>
          <c:order val="3"/>
          <c:tx>
            <c:strRef>
              <c:f>'N° New Deals per Year-Region'!$B$6</c:f>
              <c:strCache>
                <c:ptCount val="1"/>
                <c:pt idx="0">
                  <c:v>MEA</c:v>
                </c:pt>
              </c:strCache>
            </c:strRef>
          </c:tx>
          <c:cat>
            <c:strRef>
              <c:f>'N° New Deals per Year-Region'!$C$2:$J$2</c:f>
              <c:strCache>
                <c:ptCount val="8"/>
                <c:pt idx="0">
                  <c:v>Ante 2010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</c:strCache>
            </c:strRef>
          </c:cat>
          <c:val>
            <c:numRef>
              <c:f>'N° New Deals per Year-Region'!$C$6:$J$6</c:f>
              <c:numCache>
                <c:formatCode>#,##0</c:formatCode>
                <c:ptCount val="8"/>
                <c:pt idx="0">
                  <c:v>1</c:v>
                </c:pt>
                <c:pt idx="1">
                  <c:v>1</c:v>
                </c:pt>
                <c:pt idx="2">
                  <c:v>3</c:v>
                </c:pt>
                <c:pt idx="3">
                  <c:v>6</c:v>
                </c:pt>
                <c:pt idx="4">
                  <c:v>2</c:v>
                </c:pt>
                <c:pt idx="5">
                  <c:v>0</c:v>
                </c:pt>
                <c:pt idx="6">
                  <c:v>2</c:v>
                </c:pt>
                <c:pt idx="7">
                  <c:v>3</c:v>
                </c:pt>
              </c:numCache>
            </c:numRef>
          </c:val>
        </c:ser>
        <c:ser>
          <c:idx val="4"/>
          <c:order val="4"/>
          <c:tx>
            <c:strRef>
              <c:f>'N° New Deals per Year-Region'!$B$7</c:f>
              <c:strCache>
                <c:ptCount val="1"/>
                <c:pt idx="0">
                  <c:v>North America</c:v>
                </c:pt>
              </c:strCache>
            </c:strRef>
          </c:tx>
          <c:cat>
            <c:strRef>
              <c:f>'N° New Deals per Year-Region'!$C$2:$J$2</c:f>
              <c:strCache>
                <c:ptCount val="8"/>
                <c:pt idx="0">
                  <c:v>Ante 2010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</c:strCache>
            </c:strRef>
          </c:cat>
          <c:val>
            <c:numRef>
              <c:f>'N° New Deals per Year-Region'!$C$7:$J$7</c:f>
              <c:numCache>
                <c:formatCode>#,##0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</c:numCache>
            </c:numRef>
          </c:val>
        </c:ser>
        <c:ser>
          <c:idx val="5"/>
          <c:order val="5"/>
          <c:tx>
            <c:strRef>
              <c:f>'N° New Deals per Year-Region'!$B$8</c:f>
              <c:strCache>
                <c:ptCount val="1"/>
                <c:pt idx="0">
                  <c:v>Yearly Total New Customers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10"/>
            <c:spPr>
              <a:solidFill>
                <a:srgbClr val="FF0000"/>
              </a:solidFill>
            </c:spPr>
          </c:marker>
          <c:dLbls>
            <c:showVal val="1"/>
          </c:dLbls>
          <c:cat>
            <c:strRef>
              <c:f>'N° New Deals per Year-Region'!$C$2:$J$2</c:f>
              <c:strCache>
                <c:ptCount val="8"/>
                <c:pt idx="0">
                  <c:v>Ante 2010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</c:strCache>
            </c:strRef>
          </c:cat>
          <c:val>
            <c:numRef>
              <c:f>'N° New Deals per Year-Region'!$C$8:$J$8</c:f>
              <c:numCache>
                <c:formatCode>#,##0</c:formatCode>
                <c:ptCount val="8"/>
                <c:pt idx="0">
                  <c:v>9</c:v>
                </c:pt>
                <c:pt idx="1">
                  <c:v>5</c:v>
                </c:pt>
                <c:pt idx="2">
                  <c:v>8</c:v>
                </c:pt>
                <c:pt idx="3">
                  <c:v>15</c:v>
                </c:pt>
                <c:pt idx="4">
                  <c:v>14</c:v>
                </c:pt>
                <c:pt idx="5">
                  <c:v>9</c:v>
                </c:pt>
                <c:pt idx="6">
                  <c:v>9</c:v>
                </c:pt>
                <c:pt idx="7">
                  <c:v>16</c:v>
                </c:pt>
              </c:numCache>
            </c:numRef>
          </c:val>
        </c:ser>
        <c:marker val="1"/>
        <c:axId val="69646208"/>
        <c:axId val="69647744"/>
      </c:lineChart>
      <c:catAx>
        <c:axId val="69646208"/>
        <c:scaling>
          <c:orientation val="minMax"/>
        </c:scaling>
        <c:axPos val="b"/>
        <c:tickLblPos val="nextTo"/>
        <c:crossAx val="69647744"/>
        <c:crosses val="autoZero"/>
        <c:auto val="1"/>
        <c:lblAlgn val="ctr"/>
        <c:lblOffset val="100"/>
      </c:catAx>
      <c:valAx>
        <c:axId val="69647744"/>
        <c:scaling>
          <c:orientation val="minMax"/>
        </c:scaling>
        <c:axPos val="l"/>
        <c:majorGridlines/>
        <c:numFmt formatCode="#,##0" sourceLinked="1"/>
        <c:tickLblPos val="nextTo"/>
        <c:crossAx val="69646208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/>
      <c:barChart>
        <c:barDir val="col"/>
        <c:grouping val="stacked"/>
        <c:ser>
          <c:idx val="0"/>
          <c:order val="0"/>
          <c:tx>
            <c:strRef>
              <c:f>'N° New Deals per Year-Region'!$B$39</c:f>
              <c:strCache>
                <c:ptCount val="1"/>
                <c:pt idx="0">
                  <c:v>APAC</c:v>
                </c:pt>
              </c:strCache>
            </c:strRef>
          </c:tx>
          <c:cat>
            <c:strRef>
              <c:f>'N° New Deals per Year-Region'!$C$38:$J$38</c:f>
              <c:strCache>
                <c:ptCount val="8"/>
                <c:pt idx="0">
                  <c:v>Ante 2010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</c:strCache>
            </c:strRef>
          </c:cat>
          <c:val>
            <c:numRef>
              <c:f>'N° New Deals per Year-Region'!$C$39:$J$39</c:f>
              <c:numCache>
                <c:formatCode>#,##0</c:formatCode>
                <c:ptCount val="8"/>
                <c:pt idx="0">
                  <c:v>786000</c:v>
                </c:pt>
                <c:pt idx="1">
                  <c:v>0</c:v>
                </c:pt>
                <c:pt idx="2">
                  <c:v>0</c:v>
                </c:pt>
                <c:pt idx="3">
                  <c:v>831000</c:v>
                </c:pt>
                <c:pt idx="4">
                  <c:v>1456482</c:v>
                </c:pt>
                <c:pt idx="5">
                  <c:v>0</c:v>
                </c:pt>
                <c:pt idx="6">
                  <c:v>1575029</c:v>
                </c:pt>
                <c:pt idx="7">
                  <c:v>1267775.8083897552</c:v>
                </c:pt>
              </c:numCache>
            </c:numRef>
          </c:val>
        </c:ser>
        <c:ser>
          <c:idx val="1"/>
          <c:order val="1"/>
          <c:tx>
            <c:strRef>
              <c:f>'N° New Deals per Year-Region'!$B$40</c:f>
              <c:strCache>
                <c:ptCount val="1"/>
                <c:pt idx="0">
                  <c:v>Europe</c:v>
                </c:pt>
              </c:strCache>
            </c:strRef>
          </c:tx>
          <c:cat>
            <c:strRef>
              <c:f>'N° New Deals per Year-Region'!$C$38:$J$38</c:f>
              <c:strCache>
                <c:ptCount val="8"/>
                <c:pt idx="0">
                  <c:v>Ante 2010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</c:strCache>
            </c:strRef>
          </c:cat>
          <c:val>
            <c:numRef>
              <c:f>'N° New Deals per Year-Region'!$C$40:$J$40</c:f>
              <c:numCache>
                <c:formatCode>#,##0</c:formatCode>
                <c:ptCount val="8"/>
                <c:pt idx="0">
                  <c:v>2406750</c:v>
                </c:pt>
                <c:pt idx="1">
                  <c:v>525800</c:v>
                </c:pt>
                <c:pt idx="2">
                  <c:v>576800</c:v>
                </c:pt>
                <c:pt idx="3">
                  <c:v>1773000</c:v>
                </c:pt>
                <c:pt idx="4">
                  <c:v>975000</c:v>
                </c:pt>
                <c:pt idx="5">
                  <c:v>776500</c:v>
                </c:pt>
                <c:pt idx="6">
                  <c:v>250000</c:v>
                </c:pt>
                <c:pt idx="7">
                  <c:v>1806399.6436363636</c:v>
                </c:pt>
              </c:numCache>
            </c:numRef>
          </c:val>
        </c:ser>
        <c:ser>
          <c:idx val="2"/>
          <c:order val="2"/>
          <c:tx>
            <c:strRef>
              <c:f>'N° New Deals per Year-Region'!$B$41</c:f>
              <c:strCache>
                <c:ptCount val="1"/>
                <c:pt idx="0">
                  <c:v>LATAM</c:v>
                </c:pt>
              </c:strCache>
            </c:strRef>
          </c:tx>
          <c:cat>
            <c:strRef>
              <c:f>'N° New Deals per Year-Region'!$C$38:$J$38</c:f>
              <c:strCache>
                <c:ptCount val="8"/>
                <c:pt idx="0">
                  <c:v>Ante 2010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</c:strCache>
            </c:strRef>
          </c:cat>
          <c:val>
            <c:numRef>
              <c:f>'N° New Deals per Year-Region'!$C$41:$J$41</c:f>
              <c:numCache>
                <c:formatCode>#,##0</c:formatCode>
                <c:ptCount val="8"/>
                <c:pt idx="0">
                  <c:v>0</c:v>
                </c:pt>
                <c:pt idx="1">
                  <c:v>240000</c:v>
                </c:pt>
                <c:pt idx="2">
                  <c:v>680000</c:v>
                </c:pt>
                <c:pt idx="3">
                  <c:v>510000</c:v>
                </c:pt>
                <c:pt idx="4">
                  <c:v>2050218</c:v>
                </c:pt>
                <c:pt idx="5">
                  <c:v>3866850</c:v>
                </c:pt>
                <c:pt idx="6">
                  <c:v>1950000</c:v>
                </c:pt>
                <c:pt idx="7">
                  <c:v>3022580.9033797234</c:v>
                </c:pt>
              </c:numCache>
            </c:numRef>
          </c:val>
        </c:ser>
        <c:ser>
          <c:idx val="3"/>
          <c:order val="3"/>
          <c:tx>
            <c:strRef>
              <c:f>'N° New Deals per Year-Region'!$B$42</c:f>
              <c:strCache>
                <c:ptCount val="1"/>
                <c:pt idx="0">
                  <c:v>MEA</c:v>
                </c:pt>
              </c:strCache>
            </c:strRef>
          </c:tx>
          <c:cat>
            <c:strRef>
              <c:f>'N° New Deals per Year-Region'!$C$38:$J$38</c:f>
              <c:strCache>
                <c:ptCount val="8"/>
                <c:pt idx="0">
                  <c:v>Ante 2010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</c:strCache>
            </c:strRef>
          </c:cat>
          <c:val>
            <c:numRef>
              <c:f>'N° New Deals per Year-Region'!$C$42:$J$42</c:f>
              <c:numCache>
                <c:formatCode>#,##0</c:formatCode>
                <c:ptCount val="8"/>
                <c:pt idx="0">
                  <c:v>400000</c:v>
                </c:pt>
                <c:pt idx="1">
                  <c:v>425000</c:v>
                </c:pt>
                <c:pt idx="2">
                  <c:v>945000</c:v>
                </c:pt>
                <c:pt idx="3">
                  <c:v>4216500</c:v>
                </c:pt>
                <c:pt idx="4">
                  <c:v>1309200</c:v>
                </c:pt>
                <c:pt idx="5">
                  <c:v>1.7018073012339018E-7</c:v>
                </c:pt>
                <c:pt idx="6">
                  <c:v>1947697</c:v>
                </c:pt>
                <c:pt idx="7">
                  <c:v>1848679.3333333335</c:v>
                </c:pt>
              </c:numCache>
            </c:numRef>
          </c:val>
        </c:ser>
        <c:ser>
          <c:idx val="4"/>
          <c:order val="4"/>
          <c:tx>
            <c:strRef>
              <c:f>'N° New Deals per Year-Region'!$B$43</c:f>
              <c:strCache>
                <c:ptCount val="1"/>
                <c:pt idx="0">
                  <c:v>North America</c:v>
                </c:pt>
              </c:strCache>
            </c:strRef>
          </c:tx>
          <c:cat>
            <c:strRef>
              <c:f>'N° New Deals per Year-Region'!$C$38:$J$38</c:f>
              <c:strCache>
                <c:ptCount val="8"/>
                <c:pt idx="0">
                  <c:v>Ante 2010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</c:strCache>
            </c:strRef>
          </c:cat>
          <c:val>
            <c:numRef>
              <c:f>'N° New Deals per Year-Region'!$C$43:$J$43</c:f>
              <c:numCache>
                <c:formatCode>#,##0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458000</c:v>
                </c:pt>
                <c:pt idx="3">
                  <c:v>350000</c:v>
                </c:pt>
                <c:pt idx="4">
                  <c:v>0</c:v>
                </c:pt>
                <c:pt idx="5">
                  <c:v>0</c:v>
                </c:pt>
                <c:pt idx="6">
                  <c:v>2.1148936209179203E-8</c:v>
                </c:pt>
                <c:pt idx="7">
                  <c:v>1077332.8400000001</c:v>
                </c:pt>
              </c:numCache>
            </c:numRef>
          </c:val>
        </c:ser>
        <c:overlap val="100"/>
        <c:axId val="69707648"/>
        <c:axId val="69709184"/>
      </c:barChart>
      <c:catAx>
        <c:axId val="69707648"/>
        <c:scaling>
          <c:orientation val="minMax"/>
        </c:scaling>
        <c:axPos val="b"/>
        <c:tickLblPos val="nextTo"/>
        <c:crossAx val="69709184"/>
        <c:crosses val="autoZero"/>
        <c:auto val="1"/>
        <c:lblAlgn val="ctr"/>
        <c:lblOffset val="100"/>
      </c:catAx>
      <c:valAx>
        <c:axId val="69709184"/>
        <c:scaling>
          <c:orientation val="minMax"/>
        </c:scaling>
        <c:axPos val="l"/>
        <c:majorGridlines/>
        <c:numFmt formatCode="#,##0" sourceLinked="1"/>
        <c:tickLblPos val="nextTo"/>
        <c:crossAx val="69707648"/>
        <c:crosses val="autoZero"/>
        <c:crossBetween val="between"/>
      </c:valAx>
    </c:plotArea>
    <c:legend>
      <c:legendPos val="b"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/>
      <c:barChart>
        <c:barDir val="col"/>
        <c:grouping val="stacked"/>
        <c:ser>
          <c:idx val="0"/>
          <c:order val="0"/>
          <c:tx>
            <c:strRef>
              <c:f>'Revenue New-Existing per Year'!$B$3</c:f>
              <c:strCache>
                <c:ptCount val="1"/>
                <c:pt idx="0">
                  <c:v>New Customers</c:v>
                </c:pt>
              </c:strCache>
            </c:strRef>
          </c:tx>
          <c:cat>
            <c:strRef>
              <c:f>'Revenue New-Existing per Year'!$C$2:$J$2</c:f>
              <c:strCache>
                <c:ptCount val="8"/>
                <c:pt idx="0">
                  <c:v>Ante 2010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</c:strCache>
            </c:strRef>
          </c:cat>
          <c:val>
            <c:numRef>
              <c:f>'Revenue New-Existing per Year'!$C$3:$J$3</c:f>
              <c:numCache>
                <c:formatCode>#,##0</c:formatCode>
                <c:ptCount val="8"/>
                <c:pt idx="0">
                  <c:v>3592750</c:v>
                </c:pt>
                <c:pt idx="1">
                  <c:v>1190800</c:v>
                </c:pt>
                <c:pt idx="2">
                  <c:v>2659800</c:v>
                </c:pt>
                <c:pt idx="3">
                  <c:v>7680500</c:v>
                </c:pt>
                <c:pt idx="4">
                  <c:v>5790900.1900000004</c:v>
                </c:pt>
                <c:pt idx="5">
                  <c:v>4643350.3568100482</c:v>
                </c:pt>
                <c:pt idx="6">
                  <c:v>6392725.6940957699</c:v>
                </c:pt>
                <c:pt idx="7">
                  <c:v>9022768.5287391748</c:v>
                </c:pt>
              </c:numCache>
            </c:numRef>
          </c:val>
        </c:ser>
        <c:ser>
          <c:idx val="1"/>
          <c:order val="1"/>
          <c:tx>
            <c:strRef>
              <c:f>'Revenue New-Existing per Year'!$B$4</c:f>
              <c:strCache>
                <c:ptCount val="1"/>
                <c:pt idx="0">
                  <c:v>Existing Customers</c:v>
                </c:pt>
              </c:strCache>
            </c:strRef>
          </c:tx>
          <c:cat>
            <c:strRef>
              <c:f>'Revenue New-Existing per Year'!$C$2:$J$2</c:f>
              <c:strCache>
                <c:ptCount val="8"/>
                <c:pt idx="0">
                  <c:v>Ante 2010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</c:strCache>
            </c:strRef>
          </c:cat>
          <c:val>
            <c:numRef>
              <c:f>'Revenue New-Existing per Year'!$C$4:$J$4</c:f>
              <c:numCache>
                <c:formatCode>#,##0</c:formatCode>
                <c:ptCount val="8"/>
                <c:pt idx="0">
                  <c:v>0</c:v>
                </c:pt>
                <c:pt idx="1">
                  <c:v>1010500</c:v>
                </c:pt>
                <c:pt idx="2">
                  <c:v>1304271</c:v>
                </c:pt>
                <c:pt idx="3">
                  <c:v>2064537</c:v>
                </c:pt>
                <c:pt idx="4">
                  <c:v>2971238.8733333335</c:v>
                </c:pt>
                <c:pt idx="5">
                  <c:v>2789115.2</c:v>
                </c:pt>
                <c:pt idx="6">
                  <c:v>3727438</c:v>
                </c:pt>
                <c:pt idx="7">
                  <c:v>7845983.1388191544</c:v>
                </c:pt>
              </c:numCache>
            </c:numRef>
          </c:val>
        </c:ser>
        <c:overlap val="100"/>
        <c:axId val="67878272"/>
        <c:axId val="67884160"/>
      </c:barChart>
      <c:catAx>
        <c:axId val="67878272"/>
        <c:scaling>
          <c:orientation val="minMax"/>
        </c:scaling>
        <c:axPos val="b"/>
        <c:tickLblPos val="nextTo"/>
        <c:crossAx val="67884160"/>
        <c:crosses val="autoZero"/>
        <c:auto val="1"/>
        <c:lblAlgn val="ctr"/>
        <c:lblOffset val="100"/>
      </c:catAx>
      <c:valAx>
        <c:axId val="67884160"/>
        <c:scaling>
          <c:orientation val="minMax"/>
        </c:scaling>
        <c:axPos val="l"/>
        <c:majorGridlines/>
        <c:numFmt formatCode="#,##0" sourceLinked="1"/>
        <c:tickLblPos val="nextTo"/>
        <c:crossAx val="67878272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'Revenue New-Existing per Year'!$B$5</c:f>
              <c:strCache>
                <c:ptCount val="1"/>
                <c:pt idx="0">
                  <c:v>Total Revenues</c:v>
                </c:pt>
              </c:strCache>
            </c:strRef>
          </c:tx>
          <c:cat>
            <c:strRef>
              <c:f>'Revenue New-Existing per Year'!$C$2:$J$2</c:f>
              <c:strCache>
                <c:ptCount val="8"/>
                <c:pt idx="0">
                  <c:v>Ante 2010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</c:strCache>
            </c:strRef>
          </c:cat>
          <c:val>
            <c:numRef>
              <c:f>'Revenue New-Existing per Year'!$C$5:$J$5</c:f>
              <c:numCache>
                <c:formatCode>#,##0</c:formatCode>
                <c:ptCount val="8"/>
                <c:pt idx="0">
                  <c:v>3592750</c:v>
                </c:pt>
                <c:pt idx="1">
                  <c:v>2201300</c:v>
                </c:pt>
                <c:pt idx="2">
                  <c:v>3964071</c:v>
                </c:pt>
                <c:pt idx="3">
                  <c:v>9745037</c:v>
                </c:pt>
                <c:pt idx="4">
                  <c:v>8762139.0633333344</c:v>
                </c:pt>
                <c:pt idx="5">
                  <c:v>7432465.5568100484</c:v>
                </c:pt>
                <c:pt idx="6">
                  <c:v>10120163.69409577</c:v>
                </c:pt>
                <c:pt idx="7">
                  <c:v>16868751.667558327</c:v>
                </c:pt>
              </c:numCache>
            </c:numRef>
          </c:val>
        </c:ser>
        <c:marker val="1"/>
        <c:axId val="109836160"/>
        <c:axId val="111551232"/>
      </c:lineChart>
      <c:catAx>
        <c:axId val="109836160"/>
        <c:scaling>
          <c:orientation val="minMax"/>
        </c:scaling>
        <c:axPos val="b"/>
        <c:tickLblPos val="nextTo"/>
        <c:crossAx val="111551232"/>
        <c:crosses val="autoZero"/>
        <c:auto val="1"/>
        <c:lblAlgn val="ctr"/>
        <c:lblOffset val="100"/>
      </c:catAx>
      <c:valAx>
        <c:axId val="111551232"/>
        <c:scaling>
          <c:orientation val="minMax"/>
        </c:scaling>
        <c:axPos val="l"/>
        <c:majorGridlines/>
        <c:numFmt formatCode="#,##0" sourceLinked="1"/>
        <c:tickLblPos val="nextTo"/>
        <c:crossAx val="109836160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/>
      <c:barChart>
        <c:barDir val="col"/>
        <c:grouping val="stacked"/>
        <c:ser>
          <c:idx val="0"/>
          <c:order val="0"/>
          <c:tx>
            <c:strRef>
              <c:f>'Revenue New-Existing per Year'!$B$26</c:f>
              <c:strCache>
                <c:ptCount val="1"/>
                <c:pt idx="0">
                  <c:v>New Customers</c:v>
                </c:pt>
              </c:strCache>
            </c:strRef>
          </c:tx>
          <c:cat>
            <c:strRef>
              <c:f>'Revenue New-Existing per Year'!$C$25:$J$25</c:f>
              <c:strCache>
                <c:ptCount val="8"/>
                <c:pt idx="0">
                  <c:v>Ante 2010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</c:strCache>
            </c:strRef>
          </c:cat>
          <c:val>
            <c:numRef>
              <c:f>'Revenue New-Existing per Year'!$C$26:$J$26</c:f>
              <c:numCache>
                <c:formatCode>#,##0</c:formatCode>
                <c:ptCount val="8"/>
                <c:pt idx="0">
                  <c:v>786000</c:v>
                </c:pt>
                <c:pt idx="1">
                  <c:v>0</c:v>
                </c:pt>
                <c:pt idx="2">
                  <c:v>0</c:v>
                </c:pt>
                <c:pt idx="3">
                  <c:v>831000</c:v>
                </c:pt>
                <c:pt idx="4">
                  <c:v>1456482.27</c:v>
                </c:pt>
                <c:pt idx="5">
                  <c:v>0</c:v>
                </c:pt>
                <c:pt idx="6">
                  <c:v>1575029.0274291027</c:v>
                </c:pt>
                <c:pt idx="7">
                  <c:v>1267775.8083897552</c:v>
                </c:pt>
              </c:numCache>
            </c:numRef>
          </c:val>
        </c:ser>
        <c:ser>
          <c:idx val="1"/>
          <c:order val="1"/>
          <c:tx>
            <c:strRef>
              <c:f>'Revenue New-Existing per Year'!$B$27</c:f>
              <c:strCache>
                <c:ptCount val="1"/>
                <c:pt idx="0">
                  <c:v>Existing Customers</c:v>
                </c:pt>
              </c:strCache>
            </c:strRef>
          </c:tx>
          <c:cat>
            <c:strRef>
              <c:f>'Revenue New-Existing per Year'!$C$25:$J$25</c:f>
              <c:strCache>
                <c:ptCount val="8"/>
                <c:pt idx="0">
                  <c:v>Ante 2010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</c:strCache>
            </c:strRef>
          </c:cat>
          <c:val>
            <c:numRef>
              <c:f>'Revenue New-Existing per Year'!$C$27:$J$27</c:f>
              <c:numCache>
                <c:formatCode>#,##0</c:formatCode>
                <c:ptCount val="8"/>
                <c:pt idx="0">
                  <c:v>0</c:v>
                </c:pt>
                <c:pt idx="1">
                  <c:v>226000</c:v>
                </c:pt>
                <c:pt idx="2">
                  <c:v>282823</c:v>
                </c:pt>
                <c:pt idx="3">
                  <c:v>99600</c:v>
                </c:pt>
                <c:pt idx="4">
                  <c:v>262350</c:v>
                </c:pt>
                <c:pt idx="5">
                  <c:v>390200</c:v>
                </c:pt>
                <c:pt idx="6">
                  <c:v>563200</c:v>
                </c:pt>
                <c:pt idx="7">
                  <c:v>1314121.5054858206</c:v>
                </c:pt>
              </c:numCache>
            </c:numRef>
          </c:val>
        </c:ser>
        <c:overlap val="100"/>
        <c:axId val="117813632"/>
        <c:axId val="117815168"/>
      </c:barChart>
      <c:catAx>
        <c:axId val="117813632"/>
        <c:scaling>
          <c:orientation val="minMax"/>
        </c:scaling>
        <c:axPos val="b"/>
        <c:tickLblPos val="nextTo"/>
        <c:crossAx val="117815168"/>
        <c:crosses val="autoZero"/>
        <c:auto val="1"/>
        <c:lblAlgn val="ctr"/>
        <c:lblOffset val="100"/>
      </c:catAx>
      <c:valAx>
        <c:axId val="117815168"/>
        <c:scaling>
          <c:orientation val="minMax"/>
        </c:scaling>
        <c:axPos val="l"/>
        <c:majorGridlines/>
        <c:numFmt formatCode="#,##0" sourceLinked="1"/>
        <c:tickLblPos val="nextTo"/>
        <c:crossAx val="117813632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'Revenue New-Existing per Year'!$B$28</c:f>
              <c:strCache>
                <c:ptCount val="1"/>
                <c:pt idx="0">
                  <c:v>Total Revenues</c:v>
                </c:pt>
              </c:strCache>
            </c:strRef>
          </c:tx>
          <c:cat>
            <c:strRef>
              <c:f>'Revenue New-Existing per Year'!$C$25:$J$25</c:f>
              <c:strCache>
                <c:ptCount val="8"/>
                <c:pt idx="0">
                  <c:v>Ante 2010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</c:strCache>
            </c:strRef>
          </c:cat>
          <c:val>
            <c:numRef>
              <c:f>'Revenue New-Existing per Year'!$C$28:$J$28</c:f>
              <c:numCache>
                <c:formatCode>#,##0</c:formatCode>
                <c:ptCount val="8"/>
                <c:pt idx="0">
                  <c:v>786000</c:v>
                </c:pt>
                <c:pt idx="1">
                  <c:v>226000</c:v>
                </c:pt>
                <c:pt idx="2">
                  <c:v>282823</c:v>
                </c:pt>
                <c:pt idx="3">
                  <c:v>930600</c:v>
                </c:pt>
                <c:pt idx="4">
                  <c:v>1718832.27</c:v>
                </c:pt>
                <c:pt idx="5">
                  <c:v>390200</c:v>
                </c:pt>
                <c:pt idx="6">
                  <c:v>2138229.0274291029</c:v>
                </c:pt>
                <c:pt idx="7">
                  <c:v>2581897.3138755755</c:v>
                </c:pt>
              </c:numCache>
            </c:numRef>
          </c:val>
        </c:ser>
        <c:marker val="1"/>
        <c:axId val="111646592"/>
        <c:axId val="117227520"/>
      </c:lineChart>
      <c:catAx>
        <c:axId val="111646592"/>
        <c:scaling>
          <c:orientation val="minMax"/>
        </c:scaling>
        <c:axPos val="b"/>
        <c:tickLblPos val="nextTo"/>
        <c:crossAx val="117227520"/>
        <c:crosses val="autoZero"/>
        <c:auto val="1"/>
        <c:lblAlgn val="ctr"/>
        <c:lblOffset val="100"/>
      </c:catAx>
      <c:valAx>
        <c:axId val="117227520"/>
        <c:scaling>
          <c:orientation val="minMax"/>
        </c:scaling>
        <c:axPos val="l"/>
        <c:majorGridlines/>
        <c:numFmt formatCode="#,##0" sourceLinked="1"/>
        <c:tickLblPos val="nextTo"/>
        <c:crossAx val="111646592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3.xml"/><Relationship Id="rId3" Type="http://schemas.openxmlformats.org/officeDocument/2006/relationships/chart" Target="../charts/chart8.xml"/><Relationship Id="rId7" Type="http://schemas.openxmlformats.org/officeDocument/2006/relationships/chart" Target="../charts/chart12.xml"/><Relationship Id="rId12" Type="http://schemas.openxmlformats.org/officeDocument/2006/relationships/chart" Target="../charts/chart17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6" Type="http://schemas.openxmlformats.org/officeDocument/2006/relationships/chart" Target="../charts/chart11.xml"/><Relationship Id="rId11" Type="http://schemas.openxmlformats.org/officeDocument/2006/relationships/chart" Target="../charts/chart16.xml"/><Relationship Id="rId5" Type="http://schemas.openxmlformats.org/officeDocument/2006/relationships/chart" Target="../charts/chart10.xml"/><Relationship Id="rId10" Type="http://schemas.openxmlformats.org/officeDocument/2006/relationships/chart" Target="../charts/chart15.xml"/><Relationship Id="rId4" Type="http://schemas.openxmlformats.org/officeDocument/2006/relationships/chart" Target="../charts/chart9.xml"/><Relationship Id="rId9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12</xdr:row>
      <xdr:rowOff>161925</xdr:rowOff>
    </xdr:from>
    <xdr:to>
      <xdr:col>7</xdr:col>
      <xdr:colOff>523875</xdr:colOff>
      <xdr:row>29</xdr:row>
      <xdr:rowOff>180975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104774</xdr:colOff>
      <xdr:row>35</xdr:row>
      <xdr:rowOff>85724</xdr:rowOff>
    </xdr:from>
    <xdr:to>
      <xdr:col>7</xdr:col>
      <xdr:colOff>428624</xdr:colOff>
      <xdr:row>51</xdr:row>
      <xdr:rowOff>152399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95249</xdr:colOff>
      <xdr:row>9</xdr:row>
      <xdr:rowOff>76199</xdr:rowOff>
    </xdr:from>
    <xdr:to>
      <xdr:col>18</xdr:col>
      <xdr:colOff>171450</xdr:colOff>
      <xdr:row>37</xdr:row>
      <xdr:rowOff>104774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171449</xdr:colOff>
      <xdr:row>10</xdr:row>
      <xdr:rowOff>66675</xdr:rowOff>
    </xdr:from>
    <xdr:to>
      <xdr:col>16</xdr:col>
      <xdr:colOff>219075</xdr:colOff>
      <xdr:row>35</xdr:row>
      <xdr:rowOff>104775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180974</xdr:colOff>
      <xdr:row>45</xdr:row>
      <xdr:rowOff>114299</xdr:rowOff>
    </xdr:from>
    <xdr:to>
      <xdr:col>14</xdr:col>
      <xdr:colOff>38099</xdr:colOff>
      <xdr:row>69</xdr:row>
      <xdr:rowOff>142874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76199</xdr:colOff>
      <xdr:row>6</xdr:row>
      <xdr:rowOff>57150</xdr:rowOff>
    </xdr:from>
    <xdr:to>
      <xdr:col>10</xdr:col>
      <xdr:colOff>47624</xdr:colOff>
      <xdr:row>20</xdr:row>
      <xdr:rowOff>133350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190500</xdr:colOff>
      <xdr:row>6</xdr:row>
      <xdr:rowOff>66675</xdr:rowOff>
    </xdr:from>
    <xdr:to>
      <xdr:col>20</xdr:col>
      <xdr:colOff>514350</xdr:colOff>
      <xdr:row>20</xdr:row>
      <xdr:rowOff>142875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29</xdr:row>
      <xdr:rowOff>85725</xdr:rowOff>
    </xdr:from>
    <xdr:to>
      <xdr:col>9</xdr:col>
      <xdr:colOff>638175</xdr:colOff>
      <xdr:row>43</xdr:row>
      <xdr:rowOff>161925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171450</xdr:colOff>
      <xdr:row>29</xdr:row>
      <xdr:rowOff>95250</xdr:rowOff>
    </xdr:from>
    <xdr:to>
      <xdr:col>20</xdr:col>
      <xdr:colOff>542925</xdr:colOff>
      <xdr:row>43</xdr:row>
      <xdr:rowOff>171450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9524</xdr:colOff>
      <xdr:row>52</xdr:row>
      <xdr:rowOff>180975</xdr:rowOff>
    </xdr:from>
    <xdr:to>
      <xdr:col>9</xdr:col>
      <xdr:colOff>647699</xdr:colOff>
      <xdr:row>67</xdr:row>
      <xdr:rowOff>66675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190499</xdr:colOff>
      <xdr:row>52</xdr:row>
      <xdr:rowOff>171450</xdr:rowOff>
    </xdr:from>
    <xdr:to>
      <xdr:col>21</xdr:col>
      <xdr:colOff>9524</xdr:colOff>
      <xdr:row>67</xdr:row>
      <xdr:rowOff>57150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114299</xdr:colOff>
      <xdr:row>75</xdr:row>
      <xdr:rowOff>19050</xdr:rowOff>
    </xdr:from>
    <xdr:to>
      <xdr:col>9</xdr:col>
      <xdr:colOff>666749</xdr:colOff>
      <xdr:row>89</xdr:row>
      <xdr:rowOff>95250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161925</xdr:colOff>
      <xdr:row>75</xdr:row>
      <xdr:rowOff>28575</xdr:rowOff>
    </xdr:from>
    <xdr:to>
      <xdr:col>21</xdr:col>
      <xdr:colOff>47625</xdr:colOff>
      <xdr:row>89</xdr:row>
      <xdr:rowOff>104775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123824</xdr:colOff>
      <xdr:row>97</xdr:row>
      <xdr:rowOff>9525</xdr:rowOff>
    </xdr:from>
    <xdr:to>
      <xdr:col>9</xdr:col>
      <xdr:colOff>676274</xdr:colOff>
      <xdr:row>111</xdr:row>
      <xdr:rowOff>85725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10</xdr:col>
      <xdr:colOff>314325</xdr:colOff>
      <xdr:row>97</xdr:row>
      <xdr:rowOff>19050</xdr:rowOff>
    </xdr:from>
    <xdr:to>
      <xdr:col>21</xdr:col>
      <xdr:colOff>85725</xdr:colOff>
      <xdr:row>111</xdr:row>
      <xdr:rowOff>95250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28575</xdr:colOff>
      <xdr:row>119</xdr:row>
      <xdr:rowOff>57150</xdr:rowOff>
    </xdr:from>
    <xdr:to>
      <xdr:col>10</xdr:col>
      <xdr:colOff>76200</xdr:colOff>
      <xdr:row>133</xdr:row>
      <xdr:rowOff>133350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10</xdr:col>
      <xdr:colOff>295275</xdr:colOff>
      <xdr:row>119</xdr:row>
      <xdr:rowOff>76200</xdr:rowOff>
    </xdr:from>
    <xdr:to>
      <xdr:col>21</xdr:col>
      <xdr:colOff>28575</xdr:colOff>
      <xdr:row>133</xdr:row>
      <xdr:rowOff>152400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ustomer%20History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verview"/>
      <sheetName val="Forecast 2016"/>
      <sheetName val="Recap Forecast"/>
      <sheetName val="Graphics"/>
      <sheetName val="Customer History"/>
      <sheetName val="Recap"/>
    </sheetNames>
    <sheetDataSet>
      <sheetData sheetId="0">
        <row r="3">
          <cell r="E3" t="str">
            <v>Europe</v>
          </cell>
          <cell r="X3">
            <v>133667</v>
          </cell>
          <cell r="Y3">
            <v>95333</v>
          </cell>
        </row>
        <row r="4">
          <cell r="E4" t="str">
            <v>Europe</v>
          </cell>
          <cell r="X4">
            <v>0</v>
          </cell>
          <cell r="Y4">
            <v>0</v>
          </cell>
        </row>
        <row r="5">
          <cell r="E5" t="str">
            <v>APAC</v>
          </cell>
          <cell r="X5">
            <v>0</v>
          </cell>
          <cell r="Y5">
            <v>99600</v>
          </cell>
        </row>
        <row r="6">
          <cell r="E6" t="str">
            <v>Europe</v>
          </cell>
          <cell r="X6">
            <v>0</v>
          </cell>
          <cell r="Y6">
            <v>0</v>
          </cell>
        </row>
        <row r="7">
          <cell r="E7" t="str">
            <v>MEA</v>
          </cell>
          <cell r="X7">
            <v>0</v>
          </cell>
          <cell r="Y7">
            <v>0</v>
          </cell>
        </row>
        <row r="8">
          <cell r="E8" t="str">
            <v>Europe</v>
          </cell>
          <cell r="X8">
            <v>0</v>
          </cell>
          <cell r="Y8">
            <v>0</v>
          </cell>
        </row>
        <row r="9">
          <cell r="E9" t="str">
            <v>APAC</v>
          </cell>
          <cell r="X9">
            <v>0</v>
          </cell>
          <cell r="Y9">
            <v>0</v>
          </cell>
        </row>
        <row r="10">
          <cell r="E10" t="str">
            <v>Europe</v>
          </cell>
          <cell r="X10">
            <v>197720</v>
          </cell>
          <cell r="Y10">
            <v>0</v>
          </cell>
        </row>
        <row r="11">
          <cell r="E11" t="str">
            <v>Europe</v>
          </cell>
          <cell r="X11">
            <v>116000</v>
          </cell>
          <cell r="Y11">
            <v>0</v>
          </cell>
        </row>
        <row r="12">
          <cell r="E12" t="str">
            <v>Europe</v>
          </cell>
          <cell r="X12">
            <v>0</v>
          </cell>
          <cell r="Y12">
            <v>25000</v>
          </cell>
        </row>
        <row r="13">
          <cell r="E13" t="str">
            <v>MEA</v>
          </cell>
          <cell r="X13">
            <v>0</v>
          </cell>
          <cell r="Y13">
            <v>0</v>
          </cell>
        </row>
        <row r="14">
          <cell r="E14" t="str">
            <v>Europe</v>
          </cell>
          <cell r="X14">
            <v>130000</v>
          </cell>
          <cell r="Y14">
            <v>38000</v>
          </cell>
        </row>
        <row r="15">
          <cell r="E15" t="str">
            <v>LATAM</v>
          </cell>
          <cell r="X15">
            <v>195000</v>
          </cell>
          <cell r="Y15">
            <v>130000</v>
          </cell>
        </row>
        <row r="16">
          <cell r="E16" t="str">
            <v>Europe</v>
          </cell>
          <cell r="X16">
            <v>131717</v>
          </cell>
          <cell r="Y16">
            <v>0</v>
          </cell>
        </row>
        <row r="17">
          <cell r="E17" t="str">
            <v>MEA</v>
          </cell>
          <cell r="X17">
            <v>58000</v>
          </cell>
          <cell r="Y17">
            <v>0</v>
          </cell>
        </row>
        <row r="18">
          <cell r="E18" t="str">
            <v>North America</v>
          </cell>
          <cell r="X18">
            <v>310000</v>
          </cell>
          <cell r="Y18">
            <v>0</v>
          </cell>
        </row>
        <row r="19">
          <cell r="E19" t="str">
            <v>MEA</v>
          </cell>
          <cell r="X19">
            <v>30000</v>
          </cell>
          <cell r="Y19">
            <v>60000</v>
          </cell>
        </row>
        <row r="20">
          <cell r="E20" t="str">
            <v>LATAM</v>
          </cell>
          <cell r="X20">
            <v>50000</v>
          </cell>
          <cell r="Y20">
            <v>0</v>
          </cell>
        </row>
        <row r="21">
          <cell r="E21" t="str">
            <v>Europe</v>
          </cell>
          <cell r="X21">
            <v>140000</v>
          </cell>
          <cell r="Y21">
            <v>0</v>
          </cell>
        </row>
        <row r="22">
          <cell r="E22" t="str">
            <v>MEA</v>
          </cell>
          <cell r="X22">
            <v>67500</v>
          </cell>
          <cell r="Y22">
            <v>57000</v>
          </cell>
        </row>
        <row r="23">
          <cell r="E23" t="str">
            <v>Europe</v>
          </cell>
          <cell r="X23">
            <v>0</v>
          </cell>
          <cell r="Y23">
            <v>0</v>
          </cell>
        </row>
        <row r="24">
          <cell r="E24" t="str">
            <v>North America</v>
          </cell>
          <cell r="X24">
            <v>0</v>
          </cell>
          <cell r="Y24">
            <v>0</v>
          </cell>
        </row>
        <row r="25">
          <cell r="E25" t="str">
            <v>MEA</v>
          </cell>
          <cell r="X25">
            <v>450000</v>
          </cell>
          <cell r="Y25">
            <v>0</v>
          </cell>
        </row>
        <row r="26">
          <cell r="E26" t="str">
            <v>LATAM</v>
          </cell>
          <cell r="X26">
            <v>510000</v>
          </cell>
          <cell r="Y26">
            <v>0</v>
          </cell>
        </row>
        <row r="27">
          <cell r="E27" t="str">
            <v>MEA</v>
          </cell>
          <cell r="X27">
            <v>590000</v>
          </cell>
          <cell r="Y27">
            <v>0</v>
          </cell>
        </row>
        <row r="28">
          <cell r="E28" t="str">
            <v>Europe</v>
          </cell>
          <cell r="X28">
            <v>190000</v>
          </cell>
          <cell r="Y28">
            <v>0</v>
          </cell>
        </row>
        <row r="29">
          <cell r="E29" t="str">
            <v>Europe</v>
          </cell>
          <cell r="X29">
            <v>305000</v>
          </cell>
          <cell r="Y29">
            <v>0</v>
          </cell>
        </row>
        <row r="30">
          <cell r="E30" t="str">
            <v>APAC</v>
          </cell>
          <cell r="X30">
            <v>383000</v>
          </cell>
          <cell r="Y30">
            <v>0</v>
          </cell>
        </row>
        <row r="31">
          <cell r="E31" t="str">
            <v>MEA</v>
          </cell>
          <cell r="X31">
            <v>837500</v>
          </cell>
          <cell r="Y31">
            <v>0</v>
          </cell>
        </row>
        <row r="32">
          <cell r="E32" t="str">
            <v>MEA</v>
          </cell>
          <cell r="X32">
            <v>869000</v>
          </cell>
          <cell r="Y32">
            <v>0</v>
          </cell>
        </row>
        <row r="33">
          <cell r="E33" t="str">
            <v>Europe</v>
          </cell>
          <cell r="X33">
            <v>390000</v>
          </cell>
          <cell r="Y33">
            <v>0</v>
          </cell>
        </row>
        <row r="34">
          <cell r="E34" t="str">
            <v>MEA</v>
          </cell>
          <cell r="X34">
            <v>570000</v>
          </cell>
          <cell r="Y34">
            <v>0</v>
          </cell>
        </row>
        <row r="35">
          <cell r="E35" t="str">
            <v>Europe</v>
          </cell>
          <cell r="X35">
            <v>710000</v>
          </cell>
          <cell r="Y35">
            <v>0</v>
          </cell>
        </row>
        <row r="36">
          <cell r="E36" t="str">
            <v>APAC</v>
          </cell>
          <cell r="X36">
            <v>448000</v>
          </cell>
          <cell r="Y36">
            <v>0</v>
          </cell>
        </row>
        <row r="37">
          <cell r="E37" t="str">
            <v>MEA</v>
          </cell>
          <cell r="X37">
            <v>900000</v>
          </cell>
          <cell r="Y37">
            <v>0</v>
          </cell>
        </row>
        <row r="38">
          <cell r="E38" t="str">
            <v>North America</v>
          </cell>
          <cell r="X38">
            <v>350000</v>
          </cell>
          <cell r="Y38">
            <v>0</v>
          </cell>
        </row>
        <row r="39">
          <cell r="E39" t="str">
            <v>Europe</v>
          </cell>
          <cell r="X39">
            <v>178000</v>
          </cell>
          <cell r="Y39">
            <v>0</v>
          </cell>
        </row>
        <row r="40">
          <cell r="E40" t="str">
            <v>MEA</v>
          </cell>
          <cell r="X40">
            <v>0</v>
          </cell>
          <cell r="Y40">
            <v>0</v>
          </cell>
        </row>
        <row r="41">
          <cell r="E41" t="str">
            <v>APAC</v>
          </cell>
          <cell r="X41">
            <v>0</v>
          </cell>
          <cell r="Y41">
            <v>0</v>
          </cell>
        </row>
        <row r="42">
          <cell r="E42" t="str">
            <v>LATAM</v>
          </cell>
          <cell r="X42">
            <v>0</v>
          </cell>
          <cell r="Y42">
            <v>0</v>
          </cell>
        </row>
        <row r="43">
          <cell r="E43" t="str">
            <v>Europe</v>
          </cell>
        </row>
        <row r="44">
          <cell r="E44" t="str">
            <v>LATAM</v>
          </cell>
        </row>
        <row r="45">
          <cell r="E45" t="str">
            <v>LATAM</v>
          </cell>
        </row>
        <row r="46">
          <cell r="E46" t="str">
            <v>APAC</v>
          </cell>
        </row>
        <row r="47">
          <cell r="E47" t="str">
            <v>APAC</v>
          </cell>
        </row>
        <row r="48">
          <cell r="E48" t="str">
            <v>LATAM</v>
          </cell>
        </row>
        <row r="49">
          <cell r="E49" t="str">
            <v>LATAM</v>
          </cell>
        </row>
        <row r="50">
          <cell r="E50" t="str">
            <v>Europe</v>
          </cell>
        </row>
        <row r="51">
          <cell r="E51" t="str">
            <v>Europe</v>
          </cell>
        </row>
        <row r="52">
          <cell r="E52" t="str">
            <v>MEA</v>
          </cell>
        </row>
        <row r="53">
          <cell r="E53" t="str">
            <v>LATAM</v>
          </cell>
        </row>
        <row r="54">
          <cell r="E54" t="str">
            <v>APAC</v>
          </cell>
        </row>
        <row r="55">
          <cell r="E55" t="str">
            <v>LATAM</v>
          </cell>
        </row>
        <row r="56">
          <cell r="E56" t="str">
            <v>LATAM</v>
          </cell>
        </row>
        <row r="57">
          <cell r="E57" t="str">
            <v>LATAM</v>
          </cell>
        </row>
        <row r="58">
          <cell r="E58" t="str">
            <v>Europe</v>
          </cell>
        </row>
        <row r="59">
          <cell r="E59" t="str">
            <v>LATAM</v>
          </cell>
        </row>
        <row r="60">
          <cell r="E60" t="str">
            <v>LATAM</v>
          </cell>
        </row>
        <row r="61">
          <cell r="E61" t="str">
            <v>LATAM</v>
          </cell>
        </row>
        <row r="62">
          <cell r="E62" t="str">
            <v>LATAM</v>
          </cell>
        </row>
        <row r="63">
          <cell r="E63" t="str">
            <v>APAC</v>
          </cell>
        </row>
        <row r="64">
          <cell r="E64" t="str">
            <v>APAC</v>
          </cell>
        </row>
        <row r="65">
          <cell r="E65" t="str">
            <v>Europe</v>
          </cell>
        </row>
        <row r="66">
          <cell r="E66" t="str">
            <v>APAC</v>
          </cell>
        </row>
        <row r="67">
          <cell r="E67" t="str">
            <v>MEA</v>
          </cell>
        </row>
        <row r="68">
          <cell r="E68" t="str">
            <v>MEA</v>
          </cell>
        </row>
        <row r="69">
          <cell r="E69" t="str">
            <v>LATAM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O34"/>
  <sheetViews>
    <sheetView showGridLines="0" tabSelected="1" workbookViewId="0">
      <selection activeCell="E5" sqref="E5:E9"/>
    </sheetView>
  </sheetViews>
  <sheetFormatPr defaultRowHeight="15"/>
  <cols>
    <col min="1" max="1" width="1.85546875" customWidth="1"/>
    <col min="2" max="2" width="16.140625" bestFit="1" customWidth="1"/>
    <col min="3" max="3" width="10.5703125" customWidth="1"/>
    <col min="4" max="4" width="11.42578125" customWidth="1"/>
    <col min="5" max="5" width="18.140625" bestFit="1" customWidth="1"/>
    <col min="6" max="6" width="14.140625" customWidth="1"/>
    <col min="7" max="7" width="12.42578125" customWidth="1"/>
    <col min="8" max="11" width="13.28515625" customWidth="1"/>
    <col min="12" max="12" width="14.42578125" customWidth="1"/>
  </cols>
  <sheetData>
    <row r="1" spans="2:15" ht="9.75" customHeight="1"/>
    <row r="3" spans="2:15" ht="15.75" thickBot="1"/>
    <row r="4" spans="2:15" ht="60">
      <c r="B4" s="37" t="s">
        <v>26</v>
      </c>
      <c r="C4" s="19" t="s">
        <v>28</v>
      </c>
      <c r="D4" s="19" t="s">
        <v>27</v>
      </c>
      <c r="E4" s="19" t="s">
        <v>5</v>
      </c>
      <c r="F4" s="19" t="s">
        <v>6</v>
      </c>
      <c r="G4" s="19" t="s">
        <v>13</v>
      </c>
      <c r="H4" s="19" t="s">
        <v>7</v>
      </c>
      <c r="I4" s="19" t="s">
        <v>14</v>
      </c>
      <c r="J4" s="19" t="s">
        <v>23</v>
      </c>
      <c r="K4" s="35" t="s">
        <v>25</v>
      </c>
      <c r="L4" s="20" t="s">
        <v>8</v>
      </c>
      <c r="O4" s="4" t="s">
        <v>9</v>
      </c>
    </row>
    <row r="5" spans="2:15" ht="15.75">
      <c r="B5" s="1" t="s">
        <v>0</v>
      </c>
      <c r="C5" s="8">
        <v>3</v>
      </c>
      <c r="D5" s="8">
        <v>11</v>
      </c>
      <c r="E5" s="11">
        <v>422591.93612991838</v>
      </c>
      <c r="F5" s="11">
        <f>E5*C5</f>
        <v>1267775.8083897552</v>
      </c>
      <c r="G5" s="14">
        <v>0.2</v>
      </c>
      <c r="H5" s="11">
        <v>315005.80548582057</v>
      </c>
      <c r="I5" s="11">
        <f>I10*0.15</f>
        <v>559115.69999999995</v>
      </c>
      <c r="J5" s="11">
        <f>40000*D5</f>
        <v>440000</v>
      </c>
      <c r="K5" s="11">
        <f>SUM(H5:J5)</f>
        <v>1314121.5054858206</v>
      </c>
      <c r="L5" s="21">
        <f>SUM(F5,H5,I5,J5)</f>
        <v>2581897.3138755755</v>
      </c>
      <c r="O5" s="5" t="s">
        <v>11</v>
      </c>
    </row>
    <row r="6" spans="2:15" ht="15.75">
      <c r="B6" s="2" t="s">
        <v>1</v>
      </c>
      <c r="C6" s="9">
        <v>3</v>
      </c>
      <c r="D6" s="9">
        <v>22</v>
      </c>
      <c r="E6" s="12">
        <v>602133.21454545448</v>
      </c>
      <c r="F6" s="12">
        <f t="shared" ref="F6:F9" si="0">E6*C6</f>
        <v>1806399.6436363636</v>
      </c>
      <c r="G6" s="15">
        <v>0.2</v>
      </c>
      <c r="H6" s="12">
        <v>84000</v>
      </c>
      <c r="I6" s="12">
        <f>I10*0.38</f>
        <v>1416426.44</v>
      </c>
      <c r="J6" s="12">
        <f t="shared" ref="J6:J9" si="1">40000*D6</f>
        <v>880000</v>
      </c>
      <c r="K6" s="12">
        <f t="shared" ref="K6:K9" si="2">SUM(H6:J6)</f>
        <v>2380426.44</v>
      </c>
      <c r="L6" s="22">
        <f t="shared" ref="L6:L9" si="3">SUM(F6,H6,I6,J6)</f>
        <v>4186826.0836363635</v>
      </c>
      <c r="O6" t="s">
        <v>21</v>
      </c>
    </row>
    <row r="7" spans="2:15" ht="15.75">
      <c r="B7" s="2" t="s">
        <v>2</v>
      </c>
      <c r="C7" s="9">
        <v>5</v>
      </c>
      <c r="D7" s="9">
        <v>17</v>
      </c>
      <c r="E7" s="12">
        <v>604516.18067594466</v>
      </c>
      <c r="F7" s="12">
        <f t="shared" si="0"/>
        <v>3022580.9033797234</v>
      </c>
      <c r="G7" s="15">
        <v>0.2</v>
      </c>
      <c r="H7" s="12">
        <v>490000</v>
      </c>
      <c r="I7" s="12">
        <f>I10*0.22</f>
        <v>820036.36</v>
      </c>
      <c r="J7" s="12">
        <f t="shared" si="1"/>
        <v>680000</v>
      </c>
      <c r="K7" s="12">
        <f t="shared" si="2"/>
        <v>1990036.3599999999</v>
      </c>
      <c r="L7" s="22">
        <f t="shared" si="3"/>
        <v>5012617.2633797238</v>
      </c>
      <c r="O7" s="3" t="s">
        <v>10</v>
      </c>
    </row>
    <row r="8" spans="2:15" ht="15.75">
      <c r="B8" s="2" t="s">
        <v>3</v>
      </c>
      <c r="C8" s="9">
        <v>3</v>
      </c>
      <c r="D8" s="9">
        <v>18</v>
      </c>
      <c r="E8" s="12">
        <v>616226.4444444445</v>
      </c>
      <c r="F8" s="12">
        <f t="shared" si="0"/>
        <v>1848679.3333333335</v>
      </c>
      <c r="G8" s="15">
        <v>0.2</v>
      </c>
      <c r="H8" s="12">
        <v>389539.33333333331</v>
      </c>
      <c r="I8" s="12">
        <f>I10*0.21</f>
        <v>782761.98</v>
      </c>
      <c r="J8" s="12">
        <f t="shared" si="1"/>
        <v>720000</v>
      </c>
      <c r="K8" s="12">
        <f t="shared" si="2"/>
        <v>1892301.3133333332</v>
      </c>
      <c r="L8" s="22">
        <f t="shared" si="3"/>
        <v>3740980.646666667</v>
      </c>
    </row>
    <row r="9" spans="2:15" ht="15.75">
      <c r="B9" s="23" t="s">
        <v>4</v>
      </c>
      <c r="C9" s="10">
        <v>2</v>
      </c>
      <c r="D9" s="10">
        <v>3</v>
      </c>
      <c r="E9" s="13">
        <v>538666.42000000004</v>
      </c>
      <c r="F9" s="13">
        <f t="shared" si="0"/>
        <v>1077332.8400000001</v>
      </c>
      <c r="G9" s="16">
        <v>0.2</v>
      </c>
      <c r="H9" s="13">
        <v>0</v>
      </c>
      <c r="I9" s="13">
        <f>I10*0.04</f>
        <v>149097.51999999999</v>
      </c>
      <c r="J9" s="13">
        <f t="shared" si="1"/>
        <v>120000</v>
      </c>
      <c r="K9" s="13">
        <f t="shared" si="2"/>
        <v>269097.52</v>
      </c>
      <c r="L9" s="24">
        <f t="shared" si="3"/>
        <v>1346430.36</v>
      </c>
      <c r="O9" s="5" t="s">
        <v>20</v>
      </c>
    </row>
    <row r="10" spans="2:15" ht="15.75">
      <c r="B10" s="25" t="s">
        <v>8</v>
      </c>
      <c r="C10" s="26">
        <f>SUM(C5:C9)</f>
        <v>16</v>
      </c>
      <c r="D10" s="26">
        <f>SUM(D5:D9)</f>
        <v>71</v>
      </c>
      <c r="E10" s="27"/>
      <c r="F10" s="28">
        <f>SUM(F5:F9)</f>
        <v>9022768.5287391748</v>
      </c>
      <c r="G10" s="27"/>
      <c r="H10" s="28">
        <v>1278545.1388191539</v>
      </c>
      <c r="I10" s="28">
        <v>3727438</v>
      </c>
      <c r="J10" s="28">
        <f>SUM(J5:J9)</f>
        <v>2840000</v>
      </c>
      <c r="K10" s="36">
        <f>SUM(H10:J10)</f>
        <v>7845983.1388191544</v>
      </c>
      <c r="L10" s="29">
        <f>SUM(L5:L9)</f>
        <v>16868751.667558331</v>
      </c>
      <c r="O10" s="3" t="s">
        <v>22</v>
      </c>
    </row>
    <row r="11" spans="2:15" ht="16.5" thickBot="1">
      <c r="B11" s="30" t="s">
        <v>24</v>
      </c>
      <c r="C11" s="31"/>
      <c r="D11" s="31"/>
      <c r="E11" s="31"/>
      <c r="F11" s="32">
        <f>F10/L10</f>
        <v>0.53488063056210589</v>
      </c>
      <c r="G11" s="32"/>
      <c r="H11" s="33"/>
      <c r="I11" s="33"/>
      <c r="J11" s="33"/>
      <c r="K11" s="33">
        <f>K10/L10</f>
        <v>0.465119369437894</v>
      </c>
      <c r="L11" s="34"/>
    </row>
    <row r="12" spans="2:15">
      <c r="O12" s="5" t="s">
        <v>12</v>
      </c>
    </row>
    <row r="13" spans="2:15">
      <c r="O13" t="s">
        <v>15</v>
      </c>
    </row>
    <row r="14" spans="2:15">
      <c r="O14" t="s">
        <v>16</v>
      </c>
    </row>
    <row r="15" spans="2:15">
      <c r="O15" t="s">
        <v>17</v>
      </c>
    </row>
    <row r="16" spans="2:15">
      <c r="O16" t="s">
        <v>18</v>
      </c>
    </row>
    <row r="17" spans="2:15">
      <c r="O17" t="s">
        <v>19</v>
      </c>
    </row>
    <row r="31" spans="2:15" ht="15.75" thickBot="1"/>
    <row r="32" spans="2:15" ht="30">
      <c r="B32" s="38"/>
      <c r="C32" s="19" t="s">
        <v>28</v>
      </c>
      <c r="D32" s="20" t="s">
        <v>27</v>
      </c>
    </row>
    <row r="33" spans="2:4" ht="15.75">
      <c r="B33" s="39" t="s">
        <v>8</v>
      </c>
      <c r="C33" s="11">
        <f>F10</f>
        <v>9022768.5287391748</v>
      </c>
      <c r="D33" s="21">
        <f>K10</f>
        <v>7845983.1388191544</v>
      </c>
    </row>
    <row r="34" spans="2:4" ht="16.5" thickBot="1">
      <c r="B34" s="40" t="s">
        <v>8</v>
      </c>
      <c r="C34" s="42">
        <f>F11</f>
        <v>0.53488063056210589</v>
      </c>
      <c r="D34" s="41">
        <f>K11</f>
        <v>0.465119369437894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2:J8"/>
  <sheetViews>
    <sheetView showGridLines="0" workbookViewId="0">
      <selection activeCell="L4" sqref="L4"/>
    </sheetView>
  </sheetViews>
  <sheetFormatPr defaultRowHeight="15"/>
  <cols>
    <col min="1" max="1" width="2.140625" customWidth="1"/>
    <col min="2" max="2" width="16.140625" bestFit="1" customWidth="1"/>
    <col min="3" max="3" width="9.7109375" bestFit="1" customWidth="1"/>
  </cols>
  <sheetData>
    <row r="2" spans="2:10">
      <c r="C2" s="43" t="s">
        <v>29</v>
      </c>
      <c r="D2" s="43">
        <v>2010</v>
      </c>
      <c r="E2" s="43">
        <v>2011</v>
      </c>
      <c r="F2" s="43">
        <v>2012</v>
      </c>
      <c r="G2" s="43">
        <v>2013</v>
      </c>
      <c r="H2" s="43">
        <v>2014</v>
      </c>
      <c r="I2" s="43">
        <v>2015</v>
      </c>
      <c r="J2" s="43">
        <v>2016</v>
      </c>
    </row>
    <row r="3" spans="2:10" ht="15.75">
      <c r="B3" s="6" t="s">
        <v>0</v>
      </c>
      <c r="C3" s="11">
        <v>393000</v>
      </c>
      <c r="D3" s="11">
        <v>0</v>
      </c>
      <c r="E3" s="11">
        <v>0</v>
      </c>
      <c r="F3" s="11">
        <v>415500</v>
      </c>
      <c r="G3" s="11">
        <v>485494</v>
      </c>
      <c r="H3" s="11">
        <v>0</v>
      </c>
      <c r="I3" s="11">
        <v>393757.25</v>
      </c>
      <c r="J3" s="11">
        <f>'WOW!'!E5</f>
        <v>422591.93612991838</v>
      </c>
    </row>
    <row r="4" spans="2:10" ht="15.75">
      <c r="B4" s="7" t="s">
        <v>1</v>
      </c>
      <c r="C4" s="12">
        <v>401125</v>
      </c>
      <c r="D4" s="12">
        <v>175266.66666666666</v>
      </c>
      <c r="E4" s="12">
        <v>288400</v>
      </c>
      <c r="F4" s="12">
        <v>354600</v>
      </c>
      <c r="G4" s="12">
        <v>325000</v>
      </c>
      <c r="H4" s="12">
        <v>388250</v>
      </c>
      <c r="I4" s="12">
        <v>250000</v>
      </c>
      <c r="J4" s="12">
        <f>'WOW!'!E6</f>
        <v>602133.21454545448</v>
      </c>
    </row>
    <row r="5" spans="2:10" ht="15.75">
      <c r="B5" s="7" t="s">
        <v>2</v>
      </c>
      <c r="C5" s="12">
        <v>0</v>
      </c>
      <c r="D5" s="12">
        <v>240000</v>
      </c>
      <c r="E5" s="12">
        <v>680000</v>
      </c>
      <c r="F5" s="12">
        <v>510000</v>
      </c>
      <c r="G5" s="12">
        <v>341703</v>
      </c>
      <c r="H5" s="12">
        <v>552407.14285714284</v>
      </c>
      <c r="I5" s="12">
        <v>975000</v>
      </c>
      <c r="J5" s="12">
        <f>'WOW!'!E7</f>
        <v>604516.18067594466</v>
      </c>
    </row>
    <row r="6" spans="2:10" ht="15.75">
      <c r="B6" s="7" t="s">
        <v>3</v>
      </c>
      <c r="C6" s="12">
        <v>400000</v>
      </c>
      <c r="D6" s="12">
        <v>425000</v>
      </c>
      <c r="E6" s="12">
        <v>315000</v>
      </c>
      <c r="F6" s="12">
        <v>702750</v>
      </c>
      <c r="G6" s="12">
        <v>654600</v>
      </c>
      <c r="H6" s="12">
        <v>0</v>
      </c>
      <c r="I6" s="12">
        <v>973848.5</v>
      </c>
      <c r="J6" s="12">
        <f>'WOW!'!E8</f>
        <v>616226.4444444445</v>
      </c>
    </row>
    <row r="7" spans="2:10" ht="15.75">
      <c r="B7" s="7" t="s">
        <v>4</v>
      </c>
      <c r="C7" s="12">
        <v>0</v>
      </c>
      <c r="D7" s="12">
        <v>0</v>
      </c>
      <c r="E7" s="12">
        <v>229000</v>
      </c>
      <c r="F7" s="12">
        <v>350000</v>
      </c>
      <c r="G7" s="12">
        <v>0</v>
      </c>
      <c r="H7" s="12">
        <v>0</v>
      </c>
      <c r="I7" s="12">
        <v>0</v>
      </c>
      <c r="J7" s="12">
        <f>'WOW!'!E9</f>
        <v>538666.42000000004</v>
      </c>
    </row>
    <row r="8" spans="2:10" ht="15.75">
      <c r="B8" s="17" t="s">
        <v>30</v>
      </c>
      <c r="C8" s="18">
        <v>399194.44444444444</v>
      </c>
      <c r="D8" s="18">
        <v>238160</v>
      </c>
      <c r="E8" s="18">
        <v>332475</v>
      </c>
      <c r="F8" s="18">
        <v>512033.33333333331</v>
      </c>
      <c r="G8" s="18">
        <v>413635.71428571426</v>
      </c>
      <c r="H8" s="18">
        <v>515927.77777779673</v>
      </c>
      <c r="I8" s="18">
        <v>635858.44444444682</v>
      </c>
      <c r="J8" s="18">
        <f>'WOW!'!F10/'WOW!'!C10</f>
        <v>563923.03304619843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J44"/>
  <sheetViews>
    <sheetView showGridLines="0" workbookViewId="0">
      <selection activeCell="B2" sqref="B2:J4"/>
    </sheetView>
  </sheetViews>
  <sheetFormatPr defaultRowHeight="15"/>
  <cols>
    <col min="1" max="1" width="2.7109375" customWidth="1"/>
    <col min="2" max="2" width="16.140625" bestFit="1" customWidth="1"/>
  </cols>
  <sheetData>
    <row r="2" spans="2:10">
      <c r="C2" s="43" t="s">
        <v>29</v>
      </c>
      <c r="D2" s="43">
        <v>2010</v>
      </c>
      <c r="E2" s="43">
        <v>2011</v>
      </c>
      <c r="F2" s="43">
        <v>2012</v>
      </c>
      <c r="G2" s="43">
        <v>2013</v>
      </c>
      <c r="H2" s="45">
        <v>2014</v>
      </c>
      <c r="I2" s="43">
        <v>2015</v>
      </c>
      <c r="J2" s="43">
        <v>2016</v>
      </c>
    </row>
    <row r="3" spans="2:10" ht="15.75">
      <c r="B3" s="6" t="s">
        <v>0</v>
      </c>
      <c r="C3" s="11">
        <v>2</v>
      </c>
      <c r="D3" s="11">
        <v>0</v>
      </c>
      <c r="E3" s="11">
        <v>0</v>
      </c>
      <c r="F3" s="11">
        <v>2</v>
      </c>
      <c r="G3" s="11">
        <v>3</v>
      </c>
      <c r="H3" s="11">
        <v>0</v>
      </c>
      <c r="I3" s="11">
        <v>4</v>
      </c>
      <c r="J3" s="11">
        <f>'WOW!'!C5</f>
        <v>3</v>
      </c>
    </row>
    <row r="4" spans="2:10" ht="15.75">
      <c r="B4" s="7" t="s">
        <v>1</v>
      </c>
      <c r="C4" s="12">
        <v>6</v>
      </c>
      <c r="D4" s="12">
        <v>3</v>
      </c>
      <c r="E4" s="12">
        <v>2</v>
      </c>
      <c r="F4" s="12">
        <v>5</v>
      </c>
      <c r="G4" s="12">
        <v>3</v>
      </c>
      <c r="H4" s="12">
        <v>2</v>
      </c>
      <c r="I4" s="12">
        <v>1</v>
      </c>
      <c r="J4" s="12">
        <f>'WOW!'!C6</f>
        <v>3</v>
      </c>
    </row>
    <row r="5" spans="2:10" ht="15.75">
      <c r="B5" s="7" t="s">
        <v>2</v>
      </c>
      <c r="C5" s="12">
        <v>0</v>
      </c>
      <c r="D5" s="12">
        <v>1</v>
      </c>
      <c r="E5" s="12">
        <v>1</v>
      </c>
      <c r="F5" s="12">
        <v>1</v>
      </c>
      <c r="G5" s="12">
        <v>6</v>
      </c>
      <c r="H5" s="12">
        <v>7</v>
      </c>
      <c r="I5" s="12">
        <v>2</v>
      </c>
      <c r="J5" s="12">
        <f>'WOW!'!C7</f>
        <v>5</v>
      </c>
    </row>
    <row r="6" spans="2:10" ht="15.75">
      <c r="B6" s="7" t="s">
        <v>3</v>
      </c>
      <c r="C6" s="12">
        <v>1</v>
      </c>
      <c r="D6" s="12">
        <v>1</v>
      </c>
      <c r="E6" s="12">
        <v>3</v>
      </c>
      <c r="F6" s="12">
        <v>6</v>
      </c>
      <c r="G6" s="12">
        <v>2</v>
      </c>
      <c r="H6" s="12">
        <v>0</v>
      </c>
      <c r="I6" s="12">
        <v>2</v>
      </c>
      <c r="J6" s="12">
        <f>'WOW!'!C8</f>
        <v>3</v>
      </c>
    </row>
    <row r="7" spans="2:10" ht="15.75">
      <c r="B7" s="7" t="s">
        <v>4</v>
      </c>
      <c r="C7" s="12">
        <v>0</v>
      </c>
      <c r="D7" s="12">
        <v>0</v>
      </c>
      <c r="E7" s="12">
        <v>2</v>
      </c>
      <c r="F7" s="12">
        <v>1</v>
      </c>
      <c r="G7" s="12">
        <v>0</v>
      </c>
      <c r="H7" s="12">
        <v>0</v>
      </c>
      <c r="I7" s="12">
        <v>0</v>
      </c>
      <c r="J7" s="12">
        <f>'WOW!'!C9</f>
        <v>2</v>
      </c>
    </row>
    <row r="8" spans="2:10" ht="47.25">
      <c r="B8" s="44" t="s">
        <v>31</v>
      </c>
      <c r="C8" s="18">
        <v>9</v>
      </c>
      <c r="D8" s="18">
        <v>5</v>
      </c>
      <c r="E8" s="18">
        <v>8</v>
      </c>
      <c r="F8" s="18">
        <v>15</v>
      </c>
      <c r="G8" s="18">
        <v>14</v>
      </c>
      <c r="H8" s="18">
        <v>9</v>
      </c>
      <c r="I8" s="18">
        <v>9</v>
      </c>
      <c r="J8" s="18">
        <f>'WOW!'!C10</f>
        <v>16</v>
      </c>
    </row>
    <row r="9" spans="2:10" ht="31.5">
      <c r="B9" s="44" t="s">
        <v>32</v>
      </c>
      <c r="C9" s="18">
        <v>3592750</v>
      </c>
      <c r="D9" s="18">
        <v>1190800</v>
      </c>
      <c r="E9" s="18">
        <v>2659800</v>
      </c>
      <c r="F9" s="18">
        <v>7680500</v>
      </c>
      <c r="G9" s="18">
        <v>5790900</v>
      </c>
      <c r="H9" s="18">
        <v>4643350.0000001704</v>
      </c>
      <c r="I9" s="18">
        <v>5722726.0000000214</v>
      </c>
      <c r="J9" s="18">
        <f>'WOW!'!F10</f>
        <v>9022768.5287391748</v>
      </c>
    </row>
    <row r="38" spans="2:10">
      <c r="C38" s="43" t="s">
        <v>29</v>
      </c>
      <c r="D38" s="43">
        <v>2010</v>
      </c>
      <c r="E38" s="43">
        <v>2011</v>
      </c>
      <c r="F38" s="43">
        <v>2012</v>
      </c>
      <c r="G38" s="43">
        <v>2013</v>
      </c>
      <c r="H38" s="45">
        <v>2014</v>
      </c>
      <c r="I38" s="43">
        <v>2015</v>
      </c>
      <c r="J38" s="43">
        <v>2016</v>
      </c>
    </row>
    <row r="39" spans="2:10" ht="15.75">
      <c r="B39" s="6" t="s">
        <v>0</v>
      </c>
      <c r="C39" s="11">
        <v>786000</v>
      </c>
      <c r="D39" s="11">
        <v>0</v>
      </c>
      <c r="E39" s="11">
        <v>0</v>
      </c>
      <c r="F39" s="11">
        <v>831000</v>
      </c>
      <c r="G39" s="11">
        <v>1456482</v>
      </c>
      <c r="H39" s="11">
        <v>0</v>
      </c>
      <c r="I39" s="11">
        <v>1575029</v>
      </c>
      <c r="J39" s="11">
        <f>'WOW!'!F5</f>
        <v>1267775.8083897552</v>
      </c>
    </row>
    <row r="40" spans="2:10" ht="15.75">
      <c r="B40" s="7" t="s">
        <v>1</v>
      </c>
      <c r="C40" s="12">
        <v>2406750</v>
      </c>
      <c r="D40" s="12">
        <v>525800</v>
      </c>
      <c r="E40" s="12">
        <v>576800</v>
      </c>
      <c r="F40" s="12">
        <v>1773000</v>
      </c>
      <c r="G40" s="12">
        <v>975000</v>
      </c>
      <c r="H40" s="12">
        <v>776500</v>
      </c>
      <c r="I40" s="12">
        <v>250000</v>
      </c>
      <c r="J40" s="12">
        <f>'WOW!'!F6</f>
        <v>1806399.6436363636</v>
      </c>
    </row>
    <row r="41" spans="2:10" ht="15.75">
      <c r="B41" s="7" t="s">
        <v>2</v>
      </c>
      <c r="C41" s="12">
        <v>0</v>
      </c>
      <c r="D41" s="12">
        <v>240000</v>
      </c>
      <c r="E41" s="12">
        <v>680000</v>
      </c>
      <c r="F41" s="12">
        <v>510000</v>
      </c>
      <c r="G41" s="12">
        <v>2050218</v>
      </c>
      <c r="H41" s="12">
        <v>3866850</v>
      </c>
      <c r="I41" s="12">
        <v>1950000</v>
      </c>
      <c r="J41" s="12">
        <f>'WOW!'!F7</f>
        <v>3022580.9033797234</v>
      </c>
    </row>
    <row r="42" spans="2:10" ht="15.75">
      <c r="B42" s="7" t="s">
        <v>3</v>
      </c>
      <c r="C42" s="12">
        <v>400000</v>
      </c>
      <c r="D42" s="12">
        <v>425000</v>
      </c>
      <c r="E42" s="12">
        <v>945000</v>
      </c>
      <c r="F42" s="12">
        <v>4216500</v>
      </c>
      <c r="G42" s="12">
        <v>1309200</v>
      </c>
      <c r="H42" s="12">
        <v>1.7018073012339018E-7</v>
      </c>
      <c r="I42" s="12">
        <v>1947697</v>
      </c>
      <c r="J42" s="12">
        <f>'WOW!'!F8</f>
        <v>1848679.3333333335</v>
      </c>
    </row>
    <row r="43" spans="2:10" ht="15.75">
      <c r="B43" s="7" t="s">
        <v>4</v>
      </c>
      <c r="C43" s="12">
        <v>0</v>
      </c>
      <c r="D43" s="12">
        <v>0</v>
      </c>
      <c r="E43" s="12">
        <v>458000</v>
      </c>
      <c r="F43" s="12">
        <v>350000</v>
      </c>
      <c r="G43" s="12">
        <v>0</v>
      </c>
      <c r="H43" s="12">
        <v>0</v>
      </c>
      <c r="I43" s="12">
        <v>2.1148936209179203E-8</v>
      </c>
      <c r="J43" s="12">
        <f>'WOW!'!F9</f>
        <v>1077332.8400000001</v>
      </c>
    </row>
    <row r="44" spans="2:10" ht="31.5">
      <c r="B44" s="44" t="s">
        <v>32</v>
      </c>
      <c r="C44" s="18">
        <v>3592750</v>
      </c>
      <c r="D44" s="18">
        <v>1190800</v>
      </c>
      <c r="E44" s="18">
        <v>2659800</v>
      </c>
      <c r="F44" s="18">
        <v>7680500</v>
      </c>
      <c r="G44" s="18">
        <v>5790900</v>
      </c>
      <c r="H44" s="18">
        <v>4643350.0000001704</v>
      </c>
      <c r="I44" s="18">
        <v>5722726.0000000214</v>
      </c>
      <c r="J44" s="18">
        <f>'WOW!'!F10</f>
        <v>9022768.5287391748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2:J136"/>
  <sheetViews>
    <sheetView showGridLines="0" topLeftCell="A109" workbookViewId="0">
      <selection activeCell="B70" sqref="B70:J74"/>
    </sheetView>
  </sheetViews>
  <sheetFormatPr defaultRowHeight="15"/>
  <cols>
    <col min="1" max="1" width="2.140625" customWidth="1"/>
    <col min="2" max="2" width="19.85546875" bestFit="1" customWidth="1"/>
    <col min="6" max="6" width="10.140625" bestFit="1" customWidth="1"/>
    <col min="9" max="9" width="12" bestFit="1" customWidth="1"/>
    <col min="10" max="10" width="10.140625" bestFit="1" customWidth="1"/>
  </cols>
  <sheetData>
    <row r="2" spans="2:10">
      <c r="C2" s="43" t="s">
        <v>29</v>
      </c>
      <c r="D2" s="43">
        <v>2010</v>
      </c>
      <c r="E2" s="43">
        <v>2011</v>
      </c>
      <c r="F2" s="43">
        <v>2012</v>
      </c>
      <c r="G2" s="45">
        <v>2013</v>
      </c>
      <c r="H2" s="43">
        <v>2014</v>
      </c>
      <c r="I2" s="43">
        <v>2015</v>
      </c>
      <c r="J2" s="43">
        <v>2016</v>
      </c>
    </row>
    <row r="3" spans="2:10" ht="15.75">
      <c r="B3" s="6" t="s">
        <v>28</v>
      </c>
      <c r="C3" s="11">
        <v>3592750</v>
      </c>
      <c r="D3" s="11">
        <v>1190800</v>
      </c>
      <c r="E3" s="11">
        <v>2659800</v>
      </c>
      <c r="F3" s="11">
        <v>7680500</v>
      </c>
      <c r="G3" s="51">
        <v>5790900.1900000004</v>
      </c>
      <c r="H3" s="11">
        <v>4643350.3568100482</v>
      </c>
      <c r="I3" s="11">
        <v>6392725.6940957699</v>
      </c>
      <c r="J3" s="11">
        <f>'WOW!'!F10</f>
        <v>9022768.5287391748</v>
      </c>
    </row>
    <row r="4" spans="2:10" ht="15.75">
      <c r="B4" s="46" t="s">
        <v>27</v>
      </c>
      <c r="C4" s="13">
        <v>0</v>
      </c>
      <c r="D4" s="13">
        <v>1010500</v>
      </c>
      <c r="E4" s="13">
        <v>1304271</v>
      </c>
      <c r="F4" s="13">
        <v>2064537</v>
      </c>
      <c r="G4" s="50">
        <v>2971238.8733333335</v>
      </c>
      <c r="H4" s="13">
        <v>2789115.2</v>
      </c>
      <c r="I4" s="13">
        <v>3727438</v>
      </c>
      <c r="J4" s="13">
        <f>'WOW!'!K10</f>
        <v>7845983.1388191544</v>
      </c>
    </row>
    <row r="5" spans="2:10">
      <c r="B5" s="47" t="s">
        <v>8</v>
      </c>
      <c r="C5" s="28">
        <f>SUM(C3:C4)</f>
        <v>3592750</v>
      </c>
      <c r="D5" s="28">
        <f t="shared" ref="D5:J5" si="0">SUM(D3:D4)</f>
        <v>2201300</v>
      </c>
      <c r="E5" s="28">
        <f>SUM(E3:E4)</f>
        <v>3964071</v>
      </c>
      <c r="F5" s="28">
        <f>SUM(F3:F4)</f>
        <v>9745037</v>
      </c>
      <c r="G5" s="48">
        <f>SUM(G3:G4)</f>
        <v>8762139.0633333344</v>
      </c>
      <c r="H5" s="28">
        <f>SUM(H3:H4)</f>
        <v>7432465.5568100484</v>
      </c>
      <c r="I5" s="28">
        <f>SUM(I3:I4)</f>
        <v>10120163.69409577</v>
      </c>
      <c r="J5" s="28">
        <f t="shared" si="0"/>
        <v>16868751.667558327</v>
      </c>
    </row>
    <row r="23" spans="2:10" ht="15.75" thickBot="1"/>
    <row r="24" spans="2:10" ht="15.75">
      <c r="B24" s="54" t="s">
        <v>0</v>
      </c>
      <c r="C24" s="55"/>
      <c r="D24" s="55"/>
      <c r="E24" s="55"/>
      <c r="F24" s="55"/>
      <c r="G24" s="55"/>
      <c r="H24" s="55"/>
      <c r="I24" s="55"/>
      <c r="J24" s="56"/>
    </row>
    <row r="25" spans="2:10">
      <c r="B25" s="57"/>
      <c r="C25" s="43" t="s">
        <v>29</v>
      </c>
      <c r="D25" s="43">
        <v>2010</v>
      </c>
      <c r="E25" s="43">
        <v>2011</v>
      </c>
      <c r="F25" s="43">
        <v>2012</v>
      </c>
      <c r="G25" s="49">
        <v>2013</v>
      </c>
      <c r="H25" s="43">
        <v>2014</v>
      </c>
      <c r="I25" s="43">
        <v>2015</v>
      </c>
      <c r="J25" s="58">
        <v>2016</v>
      </c>
    </row>
    <row r="26" spans="2:10" ht="15.75">
      <c r="B26" s="1" t="s">
        <v>28</v>
      </c>
      <c r="C26" s="11">
        <v>786000</v>
      </c>
      <c r="D26" s="52">
        <v>0</v>
      </c>
      <c r="E26" s="11">
        <v>0</v>
      </c>
      <c r="F26" s="11">
        <v>831000</v>
      </c>
      <c r="G26" s="11">
        <v>1456482.27</v>
      </c>
      <c r="H26" s="11">
        <v>0</v>
      </c>
      <c r="I26" s="11">
        <v>1575029.0274291027</v>
      </c>
      <c r="J26" s="59">
        <f>'WOW!'!F5</f>
        <v>1267775.8083897552</v>
      </c>
    </row>
    <row r="27" spans="2:10" ht="15.75">
      <c r="B27" s="23" t="s">
        <v>27</v>
      </c>
      <c r="C27" s="13">
        <v>0</v>
      </c>
      <c r="D27" s="53">
        <v>226000</v>
      </c>
      <c r="E27" s="13">
        <v>282823</v>
      </c>
      <c r="F27" s="13">
        <v>99600</v>
      </c>
      <c r="G27" s="13">
        <v>262350</v>
      </c>
      <c r="H27" s="13">
        <v>390200</v>
      </c>
      <c r="I27" s="13">
        <v>563200</v>
      </c>
      <c r="J27" s="60">
        <f>'WOW!'!K5</f>
        <v>1314121.5054858206</v>
      </c>
    </row>
    <row r="28" spans="2:10" ht="15.75" thickBot="1">
      <c r="B28" s="61" t="s">
        <v>8</v>
      </c>
      <c r="C28" s="62">
        <f>SUM(C26:C27)</f>
        <v>786000</v>
      </c>
      <c r="D28" s="62">
        <f>SUM(D26:D27)</f>
        <v>226000</v>
      </c>
      <c r="E28" s="62">
        <f>SUM(E26:E27)</f>
        <v>282823</v>
      </c>
      <c r="F28" s="62">
        <f>SUM(F26:F27)</f>
        <v>930600</v>
      </c>
      <c r="G28" s="62">
        <f>SUM(G26:G27)</f>
        <v>1718832.27</v>
      </c>
      <c r="H28" s="62">
        <f>SUM(H26:H27)</f>
        <v>390200</v>
      </c>
      <c r="I28" s="62">
        <f>SUM(I26:I27)</f>
        <v>2138229.0274291029</v>
      </c>
      <c r="J28" s="63">
        <f t="shared" ref="J28" si="1">SUM(J26:J27)</f>
        <v>2581897.3138755755</v>
      </c>
    </row>
    <row r="46" spans="2:10" ht="15.75" thickBot="1"/>
    <row r="47" spans="2:10" ht="15.75">
      <c r="B47" s="54" t="s">
        <v>33</v>
      </c>
      <c r="C47" s="55"/>
      <c r="D47" s="55"/>
      <c r="E47" s="55"/>
      <c r="F47" s="55"/>
      <c r="G47" s="55"/>
      <c r="H47" s="55"/>
      <c r="I47" s="55"/>
      <c r="J47" s="56"/>
    </row>
    <row r="48" spans="2:10">
      <c r="B48" s="57"/>
      <c r="C48" s="64" t="s">
        <v>29</v>
      </c>
      <c r="D48" s="64">
        <v>2010</v>
      </c>
      <c r="E48" s="64">
        <v>2011</v>
      </c>
      <c r="F48" s="64">
        <v>2012</v>
      </c>
      <c r="G48" s="64">
        <v>2013</v>
      </c>
      <c r="H48" s="64">
        <v>2014</v>
      </c>
      <c r="I48" s="64">
        <v>2015</v>
      </c>
      <c r="J48" s="65">
        <v>2016</v>
      </c>
    </row>
    <row r="49" spans="2:10" ht="15.75">
      <c r="B49" s="1" t="s">
        <v>28</v>
      </c>
      <c r="C49" s="66">
        <v>2406750</v>
      </c>
      <c r="D49" s="66">
        <v>525800</v>
      </c>
      <c r="E49" s="66">
        <v>576800</v>
      </c>
      <c r="F49" s="66">
        <f>SUMIFS([1]Overview!$X$3:$X$70,[1]Overview!$E$3:$E$70,"Europe")-849104</f>
        <v>1773000</v>
      </c>
      <c r="G49" s="66">
        <v>975000.39999999991</v>
      </c>
      <c r="H49" s="66">
        <v>776500</v>
      </c>
      <c r="I49" s="66">
        <v>420000</v>
      </c>
      <c r="J49" s="67">
        <f>'WOW!'!F6</f>
        <v>1806399.6436363636</v>
      </c>
    </row>
    <row r="50" spans="2:10" ht="15.75">
      <c r="B50" s="2" t="s">
        <v>27</v>
      </c>
      <c r="C50" s="66">
        <v>0</v>
      </c>
      <c r="D50" s="66">
        <v>524500</v>
      </c>
      <c r="E50" s="66">
        <v>506448</v>
      </c>
      <c r="F50" s="66">
        <f>SUMIFS([1]Overview!$Y$3:$Y$70,[1]Overview!$E$3:$E$70,"Europe")+849104</f>
        <v>1007437</v>
      </c>
      <c r="G50" s="66">
        <v>797435.92333333334</v>
      </c>
      <c r="H50" s="66">
        <v>1101488.2</v>
      </c>
      <c r="I50" s="66">
        <v>1425853</v>
      </c>
      <c r="J50" s="67">
        <f>'WOW!'!K6</f>
        <v>2380426.44</v>
      </c>
    </row>
    <row r="51" spans="2:10" ht="15.75" thickBot="1">
      <c r="B51" s="61" t="s">
        <v>8</v>
      </c>
      <c r="C51" s="68">
        <f>SUM(C49:C50)</f>
        <v>2406750</v>
      </c>
      <c r="D51" s="68">
        <f>SUM(D49:D50)</f>
        <v>1050300</v>
      </c>
      <c r="E51" s="68">
        <f>SUM(E49:E50)</f>
        <v>1083248</v>
      </c>
      <c r="F51" s="68">
        <f>SUM(F49:F50)</f>
        <v>2780437</v>
      </c>
      <c r="G51" s="68">
        <f>SUM(G49:G50)</f>
        <v>1772436.3233333332</v>
      </c>
      <c r="H51" s="68">
        <f>SUM(H49:H50)</f>
        <v>1877988.2</v>
      </c>
      <c r="I51" s="68">
        <f>SUM(I49:I50)</f>
        <v>1845853</v>
      </c>
      <c r="J51" s="69">
        <f t="shared" ref="J51" si="2">SUM(J49:J50)</f>
        <v>4186826.0836363635</v>
      </c>
    </row>
    <row r="69" spans="2:10" ht="15.75" thickBot="1"/>
    <row r="70" spans="2:10" ht="15.75">
      <c r="B70" s="54" t="s">
        <v>2</v>
      </c>
      <c r="C70" s="55"/>
      <c r="D70" s="55"/>
      <c r="E70" s="55"/>
      <c r="F70" s="55"/>
      <c r="G70" s="55"/>
      <c r="H70" s="55"/>
      <c r="I70" s="55"/>
      <c r="J70" s="56"/>
    </row>
    <row r="71" spans="2:10">
      <c r="B71" s="57"/>
      <c r="C71" s="64" t="s">
        <v>29</v>
      </c>
      <c r="D71" s="64">
        <v>2010</v>
      </c>
      <c r="E71" s="64">
        <v>2011</v>
      </c>
      <c r="F71" s="64">
        <v>2012</v>
      </c>
      <c r="G71" s="64">
        <v>2013</v>
      </c>
      <c r="H71" s="64">
        <v>2014</v>
      </c>
      <c r="I71" s="64">
        <v>2015</v>
      </c>
      <c r="J71" s="65">
        <v>2016</v>
      </c>
    </row>
    <row r="72" spans="2:10" ht="15.75">
      <c r="B72" s="1" t="s">
        <v>28</v>
      </c>
      <c r="C72" s="66">
        <v>0</v>
      </c>
      <c r="D72" s="66">
        <v>240000</v>
      </c>
      <c r="E72" s="66">
        <v>680000</v>
      </c>
      <c r="F72" s="66">
        <v>510000</v>
      </c>
      <c r="G72" s="66">
        <v>2050217.8900000001</v>
      </c>
      <c r="H72" s="66">
        <v>3866850.3568100482</v>
      </c>
      <c r="I72" s="66">
        <v>2450000</v>
      </c>
      <c r="J72" s="67">
        <f>'WOW!'!F7</f>
        <v>3022580.9033797234</v>
      </c>
    </row>
    <row r="73" spans="2:10" ht="15.75">
      <c r="B73" s="2" t="s">
        <v>27</v>
      </c>
      <c r="C73" s="66">
        <v>0</v>
      </c>
      <c r="D73" s="66">
        <v>0</v>
      </c>
      <c r="E73" s="66">
        <v>415000</v>
      </c>
      <c r="F73" s="66">
        <v>375000</v>
      </c>
      <c r="G73" s="66">
        <v>293000</v>
      </c>
      <c r="H73" s="66">
        <v>310576</v>
      </c>
      <c r="I73" s="66">
        <v>814958</v>
      </c>
      <c r="J73" s="67">
        <f>'WOW!'!K7</f>
        <v>1990036.3599999999</v>
      </c>
    </row>
    <row r="74" spans="2:10" ht="15.75" thickBot="1">
      <c r="B74" s="61" t="s">
        <v>8</v>
      </c>
      <c r="C74" s="68">
        <f>SUM(C72:C73)</f>
        <v>0</v>
      </c>
      <c r="D74" s="68">
        <f>SUM(D72:D73)</f>
        <v>240000</v>
      </c>
      <c r="E74" s="68">
        <f>SUM(E72:E73)</f>
        <v>1095000</v>
      </c>
      <c r="F74" s="68">
        <f>SUM(F72:F73)</f>
        <v>885000</v>
      </c>
      <c r="G74" s="68">
        <f>SUM(G72:G73)</f>
        <v>2343217.89</v>
      </c>
      <c r="H74" s="68">
        <f>SUM(H72:H73)</f>
        <v>4177426.3568100482</v>
      </c>
      <c r="I74" s="68">
        <f>SUM(I72:I73)</f>
        <v>3264958</v>
      </c>
      <c r="J74" s="69">
        <f t="shared" ref="J74" si="3">SUM(J72:J73)</f>
        <v>5012617.2633797228</v>
      </c>
    </row>
    <row r="91" spans="2:10" ht="15.75" thickBot="1"/>
    <row r="92" spans="2:10" ht="15.75">
      <c r="B92" s="54" t="s">
        <v>3</v>
      </c>
      <c r="C92" s="55"/>
      <c r="D92" s="55"/>
      <c r="E92" s="55"/>
      <c r="F92" s="55"/>
      <c r="G92" s="55"/>
      <c r="H92" s="55"/>
      <c r="I92" s="55"/>
      <c r="J92" s="56"/>
    </row>
    <row r="93" spans="2:10">
      <c r="B93" s="57"/>
      <c r="C93" s="64" t="s">
        <v>29</v>
      </c>
      <c r="D93" s="64">
        <v>2010</v>
      </c>
      <c r="E93" s="64">
        <v>2011</v>
      </c>
      <c r="F93" s="64">
        <v>2012</v>
      </c>
      <c r="G93" s="64">
        <v>2013</v>
      </c>
      <c r="H93" s="64">
        <v>2014</v>
      </c>
      <c r="I93" s="64">
        <v>2015</v>
      </c>
      <c r="J93" s="65">
        <v>2016</v>
      </c>
    </row>
    <row r="94" spans="2:10" ht="15.75">
      <c r="B94" s="1" t="s">
        <v>28</v>
      </c>
      <c r="C94" s="66">
        <v>400000</v>
      </c>
      <c r="D94" s="66">
        <v>425000</v>
      </c>
      <c r="E94" s="66">
        <v>945000</v>
      </c>
      <c r="F94" s="66">
        <v>4216500</v>
      </c>
      <c r="G94" s="66">
        <v>1309200</v>
      </c>
      <c r="H94" s="66">
        <v>0</v>
      </c>
      <c r="I94" s="66">
        <v>1947696.6666666665</v>
      </c>
      <c r="J94" s="67">
        <f>'WOW!'!F8</f>
        <v>1848679.3333333335</v>
      </c>
    </row>
    <row r="95" spans="2:10" ht="15.75">
      <c r="B95" s="2" t="s">
        <v>27</v>
      </c>
      <c r="C95" s="66">
        <v>0</v>
      </c>
      <c r="D95" s="66">
        <v>260000</v>
      </c>
      <c r="E95" s="66">
        <v>100000</v>
      </c>
      <c r="F95" s="66">
        <v>272500</v>
      </c>
      <c r="G95" s="66">
        <v>1509416</v>
      </c>
      <c r="H95" s="66">
        <v>912621</v>
      </c>
      <c r="I95" s="66">
        <v>769000</v>
      </c>
      <c r="J95" s="67">
        <f>'WOW!'!K8</f>
        <v>1892301.3133333332</v>
      </c>
    </row>
    <row r="96" spans="2:10" ht="15.75" thickBot="1">
      <c r="B96" s="61" t="s">
        <v>8</v>
      </c>
      <c r="C96" s="68">
        <f>SUM(C94:C95)</f>
        <v>400000</v>
      </c>
      <c r="D96" s="68">
        <f>SUM(D94:D95)</f>
        <v>685000</v>
      </c>
      <c r="E96" s="68">
        <f>SUM(E94:E95)</f>
        <v>1045000</v>
      </c>
      <c r="F96" s="68">
        <f>SUM(F94:F95)</f>
        <v>4489000</v>
      </c>
      <c r="G96" s="68">
        <f>SUM(G94:G95)</f>
        <v>2818616</v>
      </c>
      <c r="H96" s="68">
        <f>SUM(H94:H95)</f>
        <v>912621</v>
      </c>
      <c r="I96" s="68">
        <f>SUM(I94:I95)</f>
        <v>2716696.6666666665</v>
      </c>
      <c r="J96" s="69">
        <f t="shared" ref="J96" si="4">SUM(J94:J95)</f>
        <v>3740980.6466666665</v>
      </c>
    </row>
    <row r="113" spans="2:10" ht="15.75" thickBot="1"/>
    <row r="114" spans="2:10" ht="15.75">
      <c r="B114" s="54" t="s">
        <v>4</v>
      </c>
      <c r="C114" s="55"/>
      <c r="D114" s="55"/>
      <c r="E114" s="55"/>
      <c r="F114" s="55"/>
      <c r="G114" s="55"/>
      <c r="H114" s="55"/>
      <c r="I114" s="55"/>
      <c r="J114" s="56"/>
    </row>
    <row r="115" spans="2:10">
      <c r="B115" s="57"/>
      <c r="C115" s="64" t="s">
        <v>29</v>
      </c>
      <c r="D115" s="64">
        <v>2010</v>
      </c>
      <c r="E115" s="64">
        <v>2011</v>
      </c>
      <c r="F115" s="64">
        <v>2012</v>
      </c>
      <c r="G115" s="64">
        <v>2013</v>
      </c>
      <c r="H115" s="64">
        <v>2014</v>
      </c>
      <c r="I115" s="64">
        <v>2015</v>
      </c>
      <c r="J115" s="65">
        <v>2016</v>
      </c>
    </row>
    <row r="116" spans="2:10" ht="15.75">
      <c r="B116" s="1" t="s">
        <v>28</v>
      </c>
      <c r="C116" s="66">
        <v>0</v>
      </c>
      <c r="D116" s="66">
        <v>0</v>
      </c>
      <c r="E116" s="66">
        <v>458000</v>
      </c>
      <c r="F116" s="66">
        <v>350000</v>
      </c>
      <c r="G116" s="66">
        <v>0</v>
      </c>
      <c r="H116" s="66">
        <v>0</v>
      </c>
      <c r="I116" s="66">
        <v>0</v>
      </c>
      <c r="J116" s="67">
        <f>'WOW!'!F9</f>
        <v>1077332.8400000001</v>
      </c>
    </row>
    <row r="117" spans="2:10" ht="15.75">
      <c r="B117" s="2" t="s">
        <v>27</v>
      </c>
      <c r="C117" s="66">
        <v>0</v>
      </c>
      <c r="D117" s="66">
        <v>0</v>
      </c>
      <c r="E117" s="66">
        <v>0</v>
      </c>
      <c r="F117" s="66">
        <v>310000</v>
      </c>
      <c r="G117" s="66">
        <v>109037</v>
      </c>
      <c r="H117" s="66">
        <v>74230</v>
      </c>
      <c r="I117" s="66">
        <v>154427</v>
      </c>
      <c r="J117" s="67">
        <f>'WOW!'!K9</f>
        <v>269097.52</v>
      </c>
    </row>
    <row r="118" spans="2:10" ht="15.75" thickBot="1">
      <c r="B118" s="61" t="s">
        <v>8</v>
      </c>
      <c r="C118" s="68">
        <f>SUM(C116:C117)</f>
        <v>0</v>
      </c>
      <c r="D118" s="68">
        <f>SUM(D116:D117)</f>
        <v>0</v>
      </c>
      <c r="E118" s="68">
        <f>SUM(E116:E117)</f>
        <v>458000</v>
      </c>
      <c r="F118" s="68">
        <f>SUM(F116:F117)</f>
        <v>660000</v>
      </c>
      <c r="G118" s="68">
        <f>SUM(G116:G117)</f>
        <v>109037</v>
      </c>
      <c r="H118" s="68">
        <f>SUM(H116:H117)</f>
        <v>74230</v>
      </c>
      <c r="I118" s="68">
        <f>SUM(I116:I117)</f>
        <v>154427</v>
      </c>
      <c r="J118" s="69">
        <f t="shared" ref="J118" si="5">SUM(J116:J117)</f>
        <v>1346430.36</v>
      </c>
    </row>
    <row r="136" spans="3:10">
      <c r="C136" s="70">
        <f>C5-SUM(C28,C51,C74,C96,C118)</f>
        <v>0</v>
      </c>
      <c r="D136" s="70">
        <f t="shared" ref="D136:J136" si="6">D5-SUM(D28,D51,D74,D96,D118)</f>
        <v>0</v>
      </c>
      <c r="E136" s="70">
        <f t="shared" si="6"/>
        <v>0</v>
      </c>
      <c r="F136" s="70">
        <f t="shared" si="6"/>
        <v>0</v>
      </c>
      <c r="G136" s="70">
        <f t="shared" si="6"/>
        <v>-0.41999999992549419</v>
      </c>
      <c r="H136" s="70">
        <f t="shared" si="6"/>
        <v>0</v>
      </c>
      <c r="I136" s="70">
        <f t="shared" si="6"/>
        <v>0</v>
      </c>
      <c r="J136" s="70">
        <f t="shared" si="6"/>
        <v>0</v>
      </c>
    </row>
  </sheetData>
  <mergeCells count="5">
    <mergeCell ref="B24:J24"/>
    <mergeCell ref="B47:J47"/>
    <mergeCell ref="B70:J70"/>
    <mergeCell ref="B92:J92"/>
    <mergeCell ref="B114:J11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WOW!</vt:lpstr>
      <vt:lpstr>Av. Deal per Year-Region</vt:lpstr>
      <vt:lpstr>N° New Deals per Year-Region</vt:lpstr>
      <vt:lpstr>Revenue New-Existing per Year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Simonetta</dc:creator>
  <cp:lastModifiedBy>Simonetta</cp:lastModifiedBy>
  <dcterms:created xsi:type="dcterms:W3CDTF">2015-05-28T15:54:57Z</dcterms:created>
  <dcterms:modified xsi:type="dcterms:W3CDTF">2015-05-31T21:23:53Z</dcterms:modified>
</cp:coreProperties>
</file>